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C0E63CFE-09CE-4D3B-A178-4297090ED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9" l="1"/>
  <c r="I47" i="19"/>
  <c r="K28" i="19" l="1"/>
  <c r="J28" i="19"/>
  <c r="I28" i="19"/>
  <c r="H28" i="19"/>
  <c r="U24" i="20" l="1"/>
  <c r="T24" i="20"/>
  <c r="U16" i="20"/>
  <c r="T16" i="20"/>
  <c r="U27" i="20"/>
  <c r="T27" i="20"/>
  <c r="U19" i="20"/>
  <c r="T19" i="20"/>
  <c r="T11" i="20"/>
  <c r="U11" i="20"/>
  <c r="U14" i="20"/>
  <c r="T14" i="20"/>
  <c r="U17" i="20"/>
  <c r="T17" i="20"/>
  <c r="U22" i="20"/>
  <c r="T22" i="20"/>
  <c r="U25" i="20"/>
  <c r="T25" i="20"/>
  <c r="U20" i="20"/>
  <c r="T20" i="20"/>
  <c r="U12" i="20"/>
  <c r="T12" i="20"/>
  <c r="U15" i="20"/>
  <c r="T15" i="20"/>
  <c r="T26" i="20"/>
  <c r="U26" i="20"/>
  <c r="T18" i="20"/>
  <c r="U18" i="20"/>
  <c r="U23" i="20"/>
  <c r="T23" i="20"/>
  <c r="T21" i="20"/>
  <c r="U21" i="20"/>
  <c r="U13" i="20"/>
  <c r="T13" i="20"/>
  <c r="O28" i="20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H47" i="19" l="1"/>
  <c r="G46" i="19"/>
  <c r="I40" i="19"/>
  <c r="I35" i="19"/>
  <c r="G34" i="19" l="1"/>
  <c r="I34" i="19"/>
  <c r="I44" i="19"/>
  <c r="J44" i="19"/>
  <c r="G38" i="19"/>
  <c r="H38" i="19"/>
  <c r="I38" i="19"/>
  <c r="J38" i="19"/>
  <c r="J48" i="19"/>
  <c r="I48" i="19"/>
  <c r="I37" i="19"/>
  <c r="G37" i="19"/>
  <c r="I39" i="19"/>
  <c r="H39" i="19"/>
  <c r="J47" i="19"/>
  <c r="G47" i="19"/>
  <c r="I43" i="19"/>
  <c r="H43" i="19"/>
  <c r="J36" i="19"/>
  <c r="H36" i="19"/>
  <c r="G36" i="19"/>
  <c r="J49" i="19"/>
  <c r="I49" i="19"/>
  <c r="H35" i="19"/>
  <c r="J35" i="19"/>
  <c r="G35" i="19"/>
  <c r="H49" i="19"/>
  <c r="G49" i="19"/>
  <c r="G40" i="19"/>
  <c r="H40" i="19"/>
  <c r="J40" i="19"/>
  <c r="G43" i="19"/>
  <c r="J43" i="19"/>
  <c r="I45" i="19"/>
  <c r="J45" i="19"/>
  <c r="J46" i="19"/>
  <c r="H46" i="19"/>
  <c r="I46" i="19"/>
  <c r="G39" i="19"/>
  <c r="J39" i="19"/>
  <c r="I41" i="19"/>
  <c r="H41" i="19"/>
  <c r="J42" i="19"/>
  <c r="H42" i="19"/>
  <c r="J37" i="19"/>
  <c r="H37" i="19"/>
  <c r="G41" i="19"/>
  <c r="J41" i="19"/>
  <c r="J34" i="19"/>
  <c r="H34" i="19"/>
  <c r="G33" i="19"/>
  <c r="J33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S28" i="20"/>
  <c r="U28" i="20" s="1"/>
  <c r="R28" i="20"/>
  <c r="T28" i="20" s="1"/>
  <c r="I27" i="21"/>
  <c r="E27" i="21"/>
  <c r="X25" i="20"/>
  <c r="D19" i="21"/>
  <c r="W16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AO28" i="5"/>
  <c r="Y28" i="5"/>
  <c r="Q28" i="5"/>
  <c r="I28" i="5"/>
  <c r="R28" i="3"/>
  <c r="Q28" i="3"/>
  <c r="P28" i="3"/>
  <c r="O28" i="3"/>
  <c r="N28" i="3"/>
  <c r="L28" i="3"/>
  <c r="J28" i="3"/>
  <c r="I28" i="3"/>
  <c r="H28" i="3"/>
  <c r="G28" i="3"/>
  <c r="F28" i="3"/>
  <c r="E28" i="3"/>
  <c r="D28" i="3"/>
  <c r="C28" i="3"/>
  <c r="C29" i="2"/>
  <c r="M28" i="3" l="1"/>
  <c r="AG28" i="5"/>
  <c r="J28" i="4"/>
  <c r="R28" i="4"/>
  <c r="F28" i="5"/>
  <c r="N28" i="5"/>
  <c r="V28" i="5"/>
  <c r="AD28" i="5"/>
  <c r="AL28" i="5"/>
  <c r="AT28" i="5"/>
  <c r="J28" i="6"/>
  <c r="E28" i="5"/>
  <c r="M28" i="5"/>
  <c r="U28" i="5"/>
  <c r="AC28" i="5"/>
  <c r="AK28" i="5"/>
  <c r="AS28" i="5"/>
  <c r="K28" i="3"/>
  <c r="Q15" i="13"/>
  <c r="P15" i="13"/>
  <c r="O15" i="13"/>
  <c r="N15" i="13"/>
  <c r="M15" i="13"/>
  <c r="F18" i="13"/>
  <c r="G18" i="13"/>
  <c r="D18" i="13"/>
  <c r="C18" i="13"/>
  <c r="E18" i="13"/>
  <c r="M19" i="13"/>
  <c r="Q19" i="13"/>
  <c r="N19" i="13"/>
  <c r="O19" i="13"/>
  <c r="P19" i="13"/>
  <c r="D22" i="13"/>
  <c r="C22" i="13"/>
  <c r="E22" i="13"/>
  <c r="F22" i="13"/>
  <c r="G22" i="13"/>
  <c r="O23" i="13"/>
  <c r="P23" i="13"/>
  <c r="M23" i="13"/>
  <c r="Q23" i="13"/>
  <c r="N23" i="13"/>
  <c r="F26" i="13"/>
  <c r="G26" i="13"/>
  <c r="C26" i="13"/>
  <c r="D26" i="13"/>
  <c r="E26" i="13"/>
  <c r="Q27" i="13"/>
  <c r="M27" i="13"/>
  <c r="N27" i="13"/>
  <c r="O27" i="13"/>
  <c r="P27" i="13"/>
  <c r="D30" i="13"/>
  <c r="C30" i="13"/>
  <c r="E30" i="13"/>
  <c r="F30" i="13"/>
  <c r="G30" i="13"/>
  <c r="O31" i="13"/>
  <c r="M31" i="13"/>
  <c r="P31" i="13"/>
  <c r="Q31" i="13"/>
  <c r="N31" i="13"/>
  <c r="R15" i="13"/>
  <c r="T15" i="13"/>
  <c r="V15" i="13"/>
  <c r="U15" i="13"/>
  <c r="S15" i="13"/>
  <c r="H18" i="13"/>
  <c r="I18" i="13"/>
  <c r="J18" i="13"/>
  <c r="K18" i="13"/>
  <c r="L18" i="13"/>
  <c r="S19" i="13"/>
  <c r="T19" i="13"/>
  <c r="U19" i="13"/>
  <c r="V19" i="13"/>
  <c r="R19" i="13"/>
  <c r="J22" i="13"/>
  <c r="K22" i="13"/>
  <c r="L22" i="13"/>
  <c r="H22" i="13"/>
  <c r="I22" i="13"/>
  <c r="R23" i="13"/>
  <c r="S23" i="13"/>
  <c r="U23" i="13"/>
  <c r="T23" i="13"/>
  <c r="V23" i="13"/>
  <c r="L26" i="13"/>
  <c r="H26" i="13"/>
  <c r="I26" i="13"/>
  <c r="J26" i="13"/>
  <c r="K26" i="13"/>
  <c r="S27" i="13"/>
  <c r="T27" i="13"/>
  <c r="U27" i="13"/>
  <c r="V27" i="13"/>
  <c r="R27" i="13"/>
  <c r="J30" i="13"/>
  <c r="K30" i="13"/>
  <c r="L30" i="13"/>
  <c r="H30" i="13"/>
  <c r="I30" i="13"/>
  <c r="U31" i="13"/>
  <c r="R31" i="13"/>
  <c r="S31" i="13"/>
  <c r="T31" i="13"/>
  <c r="V31" i="13"/>
  <c r="G17" i="13"/>
  <c r="D17" i="13"/>
  <c r="E17" i="13"/>
  <c r="F17" i="13"/>
  <c r="C17" i="13"/>
  <c r="N18" i="13"/>
  <c r="O18" i="13"/>
  <c r="P18" i="13"/>
  <c r="Q18" i="13"/>
  <c r="M18" i="13"/>
  <c r="E21" i="13"/>
  <c r="F21" i="13"/>
  <c r="C21" i="13"/>
  <c r="G21" i="13"/>
  <c r="D21" i="13"/>
  <c r="P22" i="13"/>
  <c r="M22" i="13"/>
  <c r="N22" i="13"/>
  <c r="O22" i="13"/>
  <c r="Q22" i="13"/>
  <c r="G25" i="13"/>
  <c r="D25" i="13"/>
  <c r="E25" i="13"/>
  <c r="F25" i="13"/>
  <c r="C25" i="13"/>
  <c r="N26" i="13"/>
  <c r="O26" i="13"/>
  <c r="P26" i="13"/>
  <c r="Q26" i="13"/>
  <c r="M26" i="13"/>
  <c r="E29" i="13"/>
  <c r="F29" i="13"/>
  <c r="C29" i="13"/>
  <c r="G29" i="13"/>
  <c r="D29" i="13"/>
  <c r="M30" i="13"/>
  <c r="N30" i="13"/>
  <c r="O30" i="13"/>
  <c r="P30" i="13"/>
  <c r="Q30" i="13"/>
  <c r="I17" i="13"/>
  <c r="J17" i="13"/>
  <c r="K17" i="13"/>
  <c r="L17" i="13"/>
  <c r="H17" i="13"/>
  <c r="V18" i="13"/>
  <c r="T18" i="13"/>
  <c r="R18" i="13"/>
  <c r="S18" i="13"/>
  <c r="U18" i="13"/>
  <c r="K21" i="13"/>
  <c r="H21" i="13"/>
  <c r="I21" i="13"/>
  <c r="J21" i="13"/>
  <c r="L21" i="13"/>
  <c r="R22" i="13"/>
  <c r="S22" i="13"/>
  <c r="T22" i="13"/>
  <c r="U22" i="13"/>
  <c r="V22" i="13"/>
  <c r="I25" i="13"/>
  <c r="J25" i="13"/>
  <c r="K25" i="13"/>
  <c r="L25" i="13"/>
  <c r="H25" i="13"/>
  <c r="V26" i="13"/>
  <c r="T26" i="13"/>
  <c r="R26" i="13"/>
  <c r="S26" i="13"/>
  <c r="U26" i="13"/>
  <c r="K29" i="13"/>
  <c r="H29" i="13"/>
  <c r="I29" i="13"/>
  <c r="J29" i="13"/>
  <c r="L29" i="13"/>
  <c r="R30" i="13"/>
  <c r="S30" i="13"/>
  <c r="T30" i="13"/>
  <c r="U30" i="13"/>
  <c r="V30" i="13"/>
  <c r="D16" i="13"/>
  <c r="E16" i="13"/>
  <c r="F16" i="13"/>
  <c r="G16" i="13"/>
  <c r="C16" i="13"/>
  <c r="Q17" i="13"/>
  <c r="O17" i="13"/>
  <c r="M17" i="13"/>
  <c r="N17" i="13"/>
  <c r="P17" i="13"/>
  <c r="C20" i="13"/>
  <c r="F20" i="13"/>
  <c r="D20" i="13"/>
  <c r="E20" i="13"/>
  <c r="G20" i="13"/>
  <c r="M21" i="13"/>
  <c r="N21" i="13"/>
  <c r="O21" i="13"/>
  <c r="P21" i="13"/>
  <c r="Q21" i="13"/>
  <c r="D24" i="13"/>
  <c r="E24" i="13"/>
  <c r="F24" i="13"/>
  <c r="G24" i="13"/>
  <c r="C24" i="13"/>
  <c r="Q25" i="13"/>
  <c r="O25" i="13"/>
  <c r="M25" i="13"/>
  <c r="N25" i="13"/>
  <c r="P25" i="13"/>
  <c r="C28" i="13"/>
  <c r="F28" i="13"/>
  <c r="D28" i="13"/>
  <c r="E28" i="13"/>
  <c r="G28" i="13"/>
  <c r="M29" i="13"/>
  <c r="N29" i="13"/>
  <c r="O29" i="13"/>
  <c r="P29" i="13"/>
  <c r="Q29" i="13"/>
  <c r="L16" i="13"/>
  <c r="J16" i="13"/>
  <c r="H16" i="13"/>
  <c r="I16" i="13"/>
  <c r="K16" i="13"/>
  <c r="R17" i="13"/>
  <c r="S17" i="13"/>
  <c r="T17" i="13"/>
  <c r="U17" i="13"/>
  <c r="V17" i="13"/>
  <c r="H20" i="13"/>
  <c r="I20" i="13"/>
  <c r="J20" i="13"/>
  <c r="K20" i="13"/>
  <c r="L20" i="13"/>
  <c r="U21" i="13"/>
  <c r="V21" i="13"/>
  <c r="S21" i="13"/>
  <c r="R21" i="13"/>
  <c r="T21" i="13"/>
  <c r="L24" i="13"/>
  <c r="J24" i="13"/>
  <c r="H24" i="13"/>
  <c r="I24" i="13"/>
  <c r="K24" i="13"/>
  <c r="R25" i="13"/>
  <c r="S25" i="13"/>
  <c r="T25" i="13"/>
  <c r="U25" i="13"/>
  <c r="V25" i="13"/>
  <c r="H28" i="13"/>
  <c r="I28" i="13"/>
  <c r="J28" i="13"/>
  <c r="K28" i="13"/>
  <c r="L28" i="13"/>
  <c r="U29" i="13"/>
  <c r="V29" i="13"/>
  <c r="S29" i="13"/>
  <c r="R29" i="13"/>
  <c r="T29" i="13"/>
  <c r="E15" i="13"/>
  <c r="G15" i="13"/>
  <c r="D15" i="13"/>
  <c r="F15" i="13"/>
  <c r="C15" i="13"/>
  <c r="M16" i="13"/>
  <c r="N16" i="13"/>
  <c r="O16" i="13"/>
  <c r="P16" i="13"/>
  <c r="Q16" i="13"/>
  <c r="D19" i="13"/>
  <c r="E19" i="13"/>
  <c r="F19" i="13"/>
  <c r="G19" i="13"/>
  <c r="C19" i="13"/>
  <c r="P20" i="13"/>
  <c r="N20" i="13"/>
  <c r="Q20" i="13"/>
  <c r="M20" i="13"/>
  <c r="O20" i="13"/>
  <c r="G23" i="13"/>
  <c r="C23" i="13"/>
  <c r="E23" i="13"/>
  <c r="D23" i="13"/>
  <c r="F23" i="13"/>
  <c r="M24" i="13"/>
  <c r="N24" i="13"/>
  <c r="O24" i="13"/>
  <c r="P24" i="13"/>
  <c r="Q24" i="13"/>
  <c r="D27" i="13"/>
  <c r="E27" i="13"/>
  <c r="F27" i="13"/>
  <c r="G27" i="13"/>
  <c r="C27" i="13"/>
  <c r="P28" i="13"/>
  <c r="Q28" i="13"/>
  <c r="N28" i="13"/>
  <c r="M28" i="13"/>
  <c r="O28" i="13"/>
  <c r="G31" i="13"/>
  <c r="C31" i="13"/>
  <c r="E31" i="13"/>
  <c r="D31" i="13"/>
  <c r="F31" i="13"/>
  <c r="J15" i="13"/>
  <c r="I15" i="13"/>
  <c r="H15" i="13"/>
  <c r="L15" i="13"/>
  <c r="K15" i="13"/>
  <c r="T16" i="13"/>
  <c r="U16" i="13"/>
  <c r="V16" i="13"/>
  <c r="R16" i="13"/>
  <c r="S16" i="13"/>
  <c r="K19" i="13"/>
  <c r="L19" i="13"/>
  <c r="I19" i="13"/>
  <c r="H19" i="13"/>
  <c r="J19" i="13"/>
  <c r="R20" i="13"/>
  <c r="S20" i="13"/>
  <c r="V20" i="13"/>
  <c r="T20" i="13"/>
  <c r="U20" i="13"/>
  <c r="H23" i="13"/>
  <c r="I23" i="13"/>
  <c r="J23" i="13"/>
  <c r="K23" i="13"/>
  <c r="L23" i="13"/>
  <c r="T24" i="13"/>
  <c r="U24" i="13"/>
  <c r="R24" i="13"/>
  <c r="V24" i="13"/>
  <c r="S24" i="13"/>
  <c r="K27" i="13"/>
  <c r="L27" i="13"/>
  <c r="I27" i="13"/>
  <c r="H27" i="13"/>
  <c r="J27" i="13"/>
  <c r="R28" i="13"/>
  <c r="S28" i="13"/>
  <c r="V28" i="13"/>
  <c r="T28" i="13"/>
  <c r="U28" i="13"/>
  <c r="H31" i="13"/>
  <c r="I31" i="13"/>
  <c r="J31" i="13"/>
  <c r="K31" i="13"/>
  <c r="L31" i="13"/>
  <c r="D28" i="4"/>
  <c r="L28" i="4"/>
  <c r="T28" i="4"/>
  <c r="C28" i="6"/>
  <c r="K28" i="6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8" i="22"/>
  <c r="D54" i="24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C54" i="24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F16" i="21"/>
  <c r="F17" i="21"/>
  <c r="G18" i="21"/>
  <c r="I19" i="21"/>
  <c r="C21" i="21"/>
  <c r="D22" i="21"/>
  <c r="G25" i="21"/>
  <c r="X27" i="20"/>
  <c r="D28" i="22"/>
  <c r="E28" i="22"/>
  <c r="E54" i="24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G54" i="24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C32" i="12"/>
  <c r="K32" i="12"/>
  <c r="S32" i="12"/>
  <c r="D32" i="12"/>
  <c r="T32" i="12"/>
  <c r="F32" i="12"/>
  <c r="N32" i="12"/>
  <c r="H32" i="12"/>
  <c r="P32" i="12"/>
  <c r="X32" i="12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Y15" i="20"/>
  <c r="Y23" i="20"/>
  <c r="F54" i="24"/>
  <c r="C10" i="18"/>
  <c r="C18" i="18"/>
  <c r="C26" i="18"/>
  <c r="Y12" i="20"/>
  <c r="W14" i="20"/>
  <c r="Y20" i="20"/>
  <c r="W22" i="20"/>
  <c r="C31" i="15"/>
  <c r="D10" i="18"/>
  <c r="C13" i="18"/>
  <c r="C21" i="18"/>
  <c r="W11" i="20"/>
  <c r="Y17" i="20"/>
  <c r="W19" i="20"/>
  <c r="Y25" i="20"/>
  <c r="W27" i="20"/>
  <c r="E10" i="18"/>
  <c r="C16" i="18"/>
  <c r="Y14" i="20"/>
  <c r="Y22" i="20"/>
  <c r="D32" i="13" l="1"/>
  <c r="E32" i="13"/>
  <c r="F32" i="13"/>
  <c r="G32" i="13"/>
  <c r="C32" i="13"/>
  <c r="T32" i="13"/>
  <c r="R32" i="13"/>
  <c r="U32" i="13"/>
  <c r="V32" i="13"/>
  <c r="S32" i="13"/>
  <c r="M32" i="13"/>
  <c r="N32" i="13"/>
  <c r="O32" i="13"/>
  <c r="P32" i="13"/>
  <c r="Q32" i="13"/>
  <c r="L32" i="13"/>
  <c r="J32" i="13"/>
  <c r="H32" i="13"/>
  <c r="I32" i="13"/>
  <c r="K32" i="13"/>
  <c r="E27" i="18"/>
  <c r="C50" i="19"/>
  <c r="G28" i="19"/>
  <c r="C27" i="18"/>
  <c r="E28" i="21"/>
  <c r="F28" i="21"/>
  <c r="I28" i="21"/>
  <c r="C28" i="21"/>
  <c r="D28" i="21"/>
  <c r="D27" i="18"/>
  <c r="Z28" i="20"/>
  <c r="Y28" i="20"/>
  <c r="X28" i="20"/>
  <c r="W28" i="20"/>
  <c r="K40" i="24" l="1"/>
  <c r="E15" i="24" s="1"/>
  <c r="K52" i="24"/>
  <c r="F27" i="24" s="1"/>
  <c r="K51" i="24"/>
  <c r="G26" i="24" s="1"/>
  <c r="K38" i="24"/>
  <c r="F13" i="24" s="1"/>
  <c r="K42" i="24"/>
  <c r="E17" i="24" s="1"/>
  <c r="K46" i="24"/>
  <c r="G21" i="24" s="1"/>
  <c r="K50" i="24"/>
  <c r="D25" i="24" s="1"/>
  <c r="K49" i="24"/>
  <c r="C24" i="24" s="1"/>
  <c r="K53" i="24"/>
  <c r="D28" i="24" s="1"/>
  <c r="J54" i="24"/>
  <c r="K47" i="24"/>
  <c r="K41" i="24"/>
  <c r="K45" i="24"/>
  <c r="K44" i="24"/>
  <c r="K39" i="24"/>
  <c r="K43" i="24"/>
  <c r="K48" i="24"/>
  <c r="E13" i="24" l="1"/>
  <c r="G17" i="24"/>
  <c r="C13" i="24"/>
  <c r="G27" i="24"/>
  <c r="D13" i="24"/>
  <c r="D24" i="24"/>
  <c r="G24" i="24"/>
  <c r="E24" i="24"/>
  <c r="C15" i="24"/>
  <c r="F28" i="24"/>
  <c r="D15" i="24"/>
  <c r="C28" i="24"/>
  <c r="F24" i="24"/>
  <c r="C27" i="24"/>
  <c r="E27" i="24"/>
  <c r="E28" i="24"/>
  <c r="F15" i="24"/>
  <c r="E21" i="24"/>
  <c r="G28" i="24"/>
  <c r="G15" i="24"/>
  <c r="D21" i="24"/>
  <c r="G13" i="24"/>
  <c r="F17" i="24"/>
  <c r="D17" i="24"/>
  <c r="D27" i="24"/>
  <c r="D26" i="24"/>
  <c r="F25" i="24"/>
  <c r="C26" i="24"/>
  <c r="G25" i="24"/>
  <c r="F26" i="24"/>
  <c r="C17" i="24"/>
  <c r="F21" i="24"/>
  <c r="C25" i="24"/>
  <c r="E26" i="24"/>
  <c r="C21" i="24"/>
  <c r="E25" i="24"/>
  <c r="F23" i="24"/>
  <c r="C23" i="24"/>
  <c r="D23" i="24"/>
  <c r="E23" i="24"/>
  <c r="G23" i="24"/>
  <c r="K37" i="24"/>
  <c r="I54" i="24"/>
  <c r="K54" i="24" s="1"/>
  <c r="G18" i="24"/>
  <c r="D18" i="24"/>
  <c r="E18" i="24"/>
  <c r="F18" i="24"/>
  <c r="C18" i="24"/>
  <c r="E22" i="24"/>
  <c r="F22" i="24"/>
  <c r="G22" i="24"/>
  <c r="C22" i="24"/>
  <c r="D22" i="24"/>
  <c r="D14" i="24"/>
  <c r="C14" i="24"/>
  <c r="F14" i="24"/>
  <c r="E14" i="24"/>
  <c r="G14" i="24"/>
  <c r="C19" i="24"/>
  <c r="F19" i="24"/>
  <c r="E19" i="24"/>
  <c r="D19" i="24"/>
  <c r="G19" i="24"/>
  <c r="D20" i="24"/>
  <c r="F20" i="24"/>
  <c r="C20" i="24"/>
  <c r="G20" i="24"/>
  <c r="E20" i="24"/>
  <c r="D16" i="24"/>
  <c r="C16" i="24"/>
  <c r="G16" i="24"/>
  <c r="F16" i="24"/>
  <c r="E16" i="24"/>
  <c r="H13" i="24" l="1"/>
  <c r="H24" i="24"/>
  <c r="H15" i="24"/>
  <c r="H28" i="24"/>
  <c r="H26" i="24"/>
  <c r="H27" i="24"/>
  <c r="H17" i="24"/>
  <c r="H20" i="24"/>
  <c r="H25" i="24"/>
  <c r="H21" i="24"/>
  <c r="H23" i="24"/>
  <c r="H14" i="24"/>
  <c r="H22" i="24"/>
  <c r="C29" i="24"/>
  <c r="G29" i="24"/>
  <c r="D29" i="24"/>
  <c r="F29" i="24"/>
  <c r="E29" i="24"/>
  <c r="E12" i="24"/>
  <c r="D12" i="24"/>
  <c r="G12" i="24"/>
  <c r="F12" i="24"/>
  <c r="C12" i="24"/>
  <c r="H16" i="24"/>
  <c r="H19" i="24"/>
  <c r="H18" i="24"/>
  <c r="H12" i="24" l="1"/>
  <c r="H29" i="24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<sst xmlns="http://schemas.openxmlformats.org/spreadsheetml/2006/main" count="1038" uniqueCount="267">
  <si>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</si>
  <si>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</si>
  <si>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</si>
  <si>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</si>
  <si>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</si>
  <si>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</si>
  <si>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</si>
  <si>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</si>
  <si>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</si>
  <si>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</si>
  <si>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</si>
  <si>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</si>
  <si>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</si>
  <si>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</si>
  <si>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</si>
  <si>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</si>
  <si>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</si>
  <si>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</si>
  <si>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</si>
  <si>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</si>
  <si>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</si>
  <si>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</si>
  <si>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</si>
  <si>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</si>
  <si>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</si>
  <si>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</si>
  <si>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</si>
  <si>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</si>
  <si>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</si>
  <si>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</si>
  <si>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</si>
  <si>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</si>
  <si>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</si>
  <si>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</si>
  <si>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</si>
  <si>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</si>
  <si>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</si>
  <si>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</si>
  <si>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</si>
  <si>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</si>
  <si>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</si>
  <si>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</si>
  <si>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</si>
  <si>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</si>
  <si>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</si>
  <si>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</si>
  <si>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</si>
  <si>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</si>
  <si>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</si>
  <si>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</si>
  <si>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</si>
  <si>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</si>
  <si>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</si>
  <si>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</si>
  <si>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</si>
  <si>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</si>
  <si>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</si>
  <si>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</si>
  <si>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</si>
  <si>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</si>
  <si>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</si>
  <si>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</si>
  <si>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</si>
  <si>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</si>
  <si>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</si>
  <si>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</si>
  <si>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</si>
  <si>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</si>
  <si>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</si>
  <si>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</si>
  <si>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</si>
  <si>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</si>
  <si>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</si>
  <si>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</si>
  <si>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</si>
  <si>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</si>
  <si>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</si>
  <si>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</si>
  <si>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</si>
  <si>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</si>
  <si>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</si>
  <si>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</si>
  <si>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</si>
  <si>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</si>
  <si>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</si>
  <si>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</si>
  <si>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</si>
  <si>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</si>
  <si>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</si>
  <si>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</si>
  <si>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</si>
  <si>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</si>
  <si>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</si>
  <si>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</si>
  <si>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</si>
  <si>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</si>
  <si>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</si>
  <si>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</si>
  <si>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</si>
  <si>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</si>
  <si>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</si>
  <si>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</si>
  <si>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</si>
  <si>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</si>
  <si>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</si>
  <si>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</si>
  <si>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</si>
  <si>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</si>
  <si>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</si>
  <si>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</si>
  <si>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</si>
  <si>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</si>
  <si>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</si>
  <si>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</si>
  <si>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</si>
  <si>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</si>
  <si>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</si>
  <si>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</si>
  <si>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</si>
  <si>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</si>
  <si>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</si>
  <si>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</si>
  <si>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</si>
  <si>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</si>
  <si>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</si>
  <si>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</si>
  <si>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</si>
  <si>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</si>
  <si>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</si>
  <si>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</si>
  <si>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</si>
  <si>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</si>
  <si>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</si>
  <si>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</si>
  <si>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</si>
  <si>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</si>
  <si>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</si>
  <si>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</si>
  <si>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</si>
  <si>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</si>
  <si>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</si>
  <si>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</si>
  <si>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</si>
  <si>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</si>
  <si>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</si>
  <si>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</si>
  <si>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</si>
  <si>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</si>
  <si>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</si>
  <si>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</si>
  <si>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</si>
  <si>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</si>
  <si>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</si>
  <si>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</si>
  <si>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</si>
  <si>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</si>
  <si>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</si>
  <si>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</si>
  <si>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</si>
  <si>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</si>
  <si>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</si>
  <si>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</si>
  <si>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</si>
  <si>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</si>
  <si>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</si>
  <si>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</si>
  <si>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</si>
  <si>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</si>
  <si>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</si>
  <si>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</si>
  <si>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</si>
  <si>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</si>
  <si>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</si>
  <si>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</si>
  <si>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</si>
  <si>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</si>
  <si>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</si>
  <si>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</si>
  <si>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</si>
  <si>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</si>
  <si>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</si>
  <si>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</si>
  <si>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</si>
  <si>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</si>
  <si>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</si>
  <si>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</si>
  <si>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</si>
  <si>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</si>
  <si>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</si>
  <si>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</si>
  <si>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</si>
  <si>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</si>
  <si>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</si>
  <si>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</si>
  <si>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</si>
  <si>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</si>
  <si>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</si>
  <si>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</si>
  <si>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</si>
  <si>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</si>
  <si>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</si>
  <si>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</si>
  <si>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</si>
  <si>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</si>
  <si>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</si>
  <si>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</si>
  <si>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</si>
  <si>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</si>
  <si>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</si>
  <si>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</si>
  <si>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</si>
  <si>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</si>
  <si>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</si>
  <si>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</si>
  <si>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</si>
  <si>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</si>
  <si>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</si>
  <si>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</si>
  <si>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</si>
  <si>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</si>
  <si>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</si>
  <si>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</si>
  <si>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</si>
  <si>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</si>
  <si>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</si>
  <si>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</si>
  <si>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</si>
  <si>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</si>
  <si>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</si>
  <si>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</si>
  <si>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</si>
  <si>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</si>
  <si>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</si>
  <si>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</si>
  <si>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</si>
  <si>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</si>
  <si>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</si>
  <si>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</si>
  <si>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</si>
  <si>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</si>
  <si>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</si>
  <si>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</si>
  <si>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</si>
  <si>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</si>
  <si>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</si>
  <si>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</si>
  <si>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</si>
  <si>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</si>
  <si>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</si>
  <si>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</si>
  <si>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</si>
  <si>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</si>
  <si>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</si>
  <si>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</si>
  <si>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</si>
  <si>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</si>
  <si>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</si>
  <si>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</si>
  <si>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</si>
  <si>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</si>
  <si>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</si>
  <si>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</si>
  <si>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</si>
  <si>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</si>
  <si>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</si>
  <si>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Población Definitiva 2022</t>
  </si>
  <si>
    <t>Nº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</si>
</sst>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2" applyFont="1" applyAlignment="1">
      <alignment horizontal="left" wrapText="1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" fontId="0" fillId="0" borderId="0" xfId="0" applyNumberFormat="1"/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right" vertical="center"/>
    </xf>
    <xf numFmtId="165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824831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647700</xdr:colOff>
      <xdr:row>2</xdr:row>
      <xdr:rowOff>152400</xdr:rowOff>
    </xdr:from>
    <xdr:to>
      <xdr:col>9</xdr:col>
      <xdr:colOff>542925</xdr:colOff>
      <xdr:row>6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734675" y="4762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4" t="s">
        <v>40</v>
      </c>
      <c r="D9" s="64"/>
      <c r="E9" s="64"/>
      <c r="F9" s="64"/>
      <c r="G9" s="64"/>
      <c r="H9" s="65"/>
      <c r="I9" s="66" t="s">
        <v>41</v>
      </c>
      <c r="J9" s="64"/>
      <c r="K9" s="64"/>
      <c r="L9" s="64"/>
      <c r="M9" s="64"/>
      <c r="N9" s="65"/>
      <c r="O9" s="66" t="s">
        <v>42</v>
      </c>
      <c r="P9" s="64"/>
      <c r="Q9" s="64"/>
      <c r="R9" s="64"/>
      <c r="S9" s="64"/>
      <c r="T9" s="65"/>
      <c r="U9" s="66" t="s">
        <v>43</v>
      </c>
      <c r="V9" s="64"/>
      <c r="W9" s="64"/>
      <c r="X9" s="64"/>
      <c r="Y9" s="64"/>
      <c r="Z9" s="65"/>
      <c r="AA9" s="66" t="s">
        <v>44</v>
      </c>
      <c r="AB9" s="64"/>
      <c r="AC9" s="64"/>
      <c r="AD9" s="64"/>
      <c r="AE9" s="64"/>
      <c r="AF9" s="65"/>
      <c r="AG9" s="66" t="s">
        <v>45</v>
      </c>
      <c r="AH9" s="64"/>
      <c r="AI9" s="64"/>
      <c r="AJ9" s="64"/>
      <c r="AK9" s="64"/>
      <c r="AL9" s="65"/>
      <c r="AM9" s="66" t="s">
        <v>46</v>
      </c>
      <c r="AN9" s="64"/>
      <c r="AO9" s="64"/>
      <c r="AP9" s="64"/>
      <c r="AQ9" s="64"/>
      <c r="AR9" s="65"/>
      <c r="AS9" s="66" t="s">
        <v>47</v>
      </c>
      <c r="AT9" s="64"/>
      <c r="AU9" s="64"/>
      <c r="AV9" s="64"/>
      <c r="AW9" s="64"/>
      <c r="AX9" s="65"/>
    </row>
    <row r="10" spans="2:50" ht="63.75" customHeight="1" thickBot="1" x14ac:dyDescent="0.25">
      <c r="C10" s="60" t="s">
        <v>48</v>
      </c>
      <c r="D10" s="62" t="s">
        <v>248</v>
      </c>
      <c r="E10" s="63"/>
      <c r="F10" s="60" t="s">
        <v>49</v>
      </c>
      <c r="G10" s="60" t="s">
        <v>50</v>
      </c>
      <c r="H10" s="60" t="s">
        <v>51</v>
      </c>
      <c r="I10" s="60" t="s">
        <v>48</v>
      </c>
      <c r="J10" s="62" t="s">
        <v>248</v>
      </c>
      <c r="K10" s="63"/>
      <c r="L10" s="60" t="s">
        <v>49</v>
      </c>
      <c r="M10" s="60" t="s">
        <v>50</v>
      </c>
      <c r="N10" s="60" t="s">
        <v>51</v>
      </c>
      <c r="O10" s="60" t="s">
        <v>48</v>
      </c>
      <c r="P10" s="62" t="s">
        <v>248</v>
      </c>
      <c r="Q10" s="63"/>
      <c r="R10" s="60" t="s">
        <v>49</v>
      </c>
      <c r="S10" s="60" t="s">
        <v>50</v>
      </c>
      <c r="T10" s="60" t="s">
        <v>51</v>
      </c>
      <c r="U10" s="60" t="s">
        <v>48</v>
      </c>
      <c r="V10" s="62" t="s">
        <v>248</v>
      </c>
      <c r="W10" s="63"/>
      <c r="X10" s="60" t="s">
        <v>49</v>
      </c>
      <c r="Y10" s="60" t="s">
        <v>50</v>
      </c>
      <c r="Z10" s="60" t="s">
        <v>51</v>
      </c>
      <c r="AA10" s="60" t="s">
        <v>48</v>
      </c>
      <c r="AB10" s="62" t="s">
        <v>248</v>
      </c>
      <c r="AC10" s="63"/>
      <c r="AD10" s="60" t="s">
        <v>49</v>
      </c>
      <c r="AE10" s="60" t="s">
        <v>50</v>
      </c>
      <c r="AF10" s="60" t="s">
        <v>51</v>
      </c>
      <c r="AG10" s="60" t="s">
        <v>48</v>
      </c>
      <c r="AH10" s="62" t="s">
        <v>248</v>
      </c>
      <c r="AI10" s="63"/>
      <c r="AJ10" s="60" t="s">
        <v>49</v>
      </c>
      <c r="AK10" s="60" t="s">
        <v>50</v>
      </c>
      <c r="AL10" s="60" t="s">
        <v>51</v>
      </c>
      <c r="AM10" s="60" t="s">
        <v>48</v>
      </c>
      <c r="AN10" s="62" t="s">
        <v>248</v>
      </c>
      <c r="AO10" s="63"/>
      <c r="AP10" s="60" t="s">
        <v>49</v>
      </c>
      <c r="AQ10" s="60" t="s">
        <v>50</v>
      </c>
      <c r="AR10" s="60" t="s">
        <v>51</v>
      </c>
      <c r="AS10" s="60" t="s">
        <v>48</v>
      </c>
      <c r="AT10" s="62" t="s">
        <v>248</v>
      </c>
      <c r="AU10" s="63"/>
      <c r="AV10" s="60" t="s">
        <v>49</v>
      </c>
      <c r="AW10" s="60" t="s">
        <v>50</v>
      </c>
      <c r="AX10" s="60" t="s">
        <v>51</v>
      </c>
    </row>
    <row r="11" spans="2:50" ht="20.100000000000001" customHeight="1" thickBot="1" x14ac:dyDescent="0.25">
      <c r="C11" s="61"/>
      <c r="D11" s="55" t="s">
        <v>246</v>
      </c>
      <c r="E11" s="55" t="s">
        <v>247</v>
      </c>
      <c r="F11" s="61"/>
      <c r="G11" s="61"/>
      <c r="H11" s="61"/>
      <c r="I11" s="61"/>
      <c r="J11" s="55" t="s">
        <v>246</v>
      </c>
      <c r="K11" s="55" t="s">
        <v>247</v>
      </c>
      <c r="L11" s="61"/>
      <c r="M11" s="61"/>
      <c r="N11" s="61"/>
      <c r="O11" s="61"/>
      <c r="P11" s="55" t="s">
        <v>246</v>
      </c>
      <c r="Q11" s="55" t="s">
        <v>247</v>
      </c>
      <c r="R11" s="61"/>
      <c r="S11" s="61"/>
      <c r="T11" s="61"/>
      <c r="U11" s="61"/>
      <c r="V11" s="55" t="s">
        <v>246</v>
      </c>
      <c r="W11" s="55" t="s">
        <v>247</v>
      </c>
      <c r="X11" s="61"/>
      <c r="Y11" s="61"/>
      <c r="Z11" s="61"/>
      <c r="AA11" s="61"/>
      <c r="AB11" s="55" t="s">
        <v>246</v>
      </c>
      <c r="AC11" s="55" t="s">
        <v>247</v>
      </c>
      <c r="AD11" s="61"/>
      <c r="AE11" s="61"/>
      <c r="AF11" s="61"/>
      <c r="AG11" s="61"/>
      <c r="AH11" s="55" t="s">
        <v>246</v>
      </c>
      <c r="AI11" s="55" t="s">
        <v>247</v>
      </c>
      <c r="AJ11" s="61"/>
      <c r="AK11" s="61"/>
      <c r="AL11" s="61"/>
      <c r="AM11" s="61"/>
      <c r="AN11" s="55" t="s">
        <v>246</v>
      </c>
      <c r="AO11" s="55" t="s">
        <v>247</v>
      </c>
      <c r="AP11" s="61"/>
      <c r="AQ11" s="61"/>
      <c r="AR11" s="61"/>
      <c r="AS11" s="61"/>
      <c r="AT11" s="55" t="s">
        <v>246</v>
      </c>
      <c r="AU11" s="55" t="s">
        <v>247</v>
      </c>
      <c r="AV11" s="61"/>
      <c r="AW11" s="61"/>
      <c r="AX11" s="61"/>
    </row>
    <row r="12" spans="2:50" ht="20.100000000000001" customHeight="1" thickBot="1" x14ac:dyDescent="0.25">
      <c r="B12" s="3" t="s">
        <v>22</v>
      </c>
      <c r="C12" s="18">
        <v>45588</v>
      </c>
      <c r="D12" s="18">
        <v>5162</v>
      </c>
      <c r="E12" s="18">
        <v>4028</v>
      </c>
      <c r="F12" s="18">
        <v>240</v>
      </c>
      <c r="G12" s="18">
        <v>53489</v>
      </c>
      <c r="H12" s="18">
        <v>10825</v>
      </c>
      <c r="I12" s="18">
        <v>13604</v>
      </c>
      <c r="J12" s="18">
        <v>2124</v>
      </c>
      <c r="K12" s="18">
        <v>64</v>
      </c>
      <c r="L12" s="18">
        <v>10</v>
      </c>
      <c r="M12" s="18">
        <v>15792</v>
      </c>
      <c r="N12" s="18">
        <v>69</v>
      </c>
      <c r="O12" s="18">
        <v>61</v>
      </c>
      <c r="P12" s="18">
        <v>0</v>
      </c>
      <c r="Q12" s="18">
        <v>0</v>
      </c>
      <c r="R12" s="18">
        <v>5</v>
      </c>
      <c r="S12" s="18">
        <v>66</v>
      </c>
      <c r="T12" s="18">
        <v>55</v>
      </c>
      <c r="U12" s="18">
        <v>22975</v>
      </c>
      <c r="V12" s="18">
        <v>3016</v>
      </c>
      <c r="W12" s="18">
        <v>3963</v>
      </c>
      <c r="X12" s="18">
        <v>112</v>
      </c>
      <c r="Y12" s="18">
        <v>28758</v>
      </c>
      <c r="Z12" s="18">
        <v>7225</v>
      </c>
      <c r="AA12" s="18">
        <v>6997</v>
      </c>
      <c r="AB12" s="18">
        <v>0</v>
      </c>
      <c r="AC12" s="18">
        <v>0</v>
      </c>
      <c r="AD12" s="18">
        <v>109</v>
      </c>
      <c r="AE12" s="18">
        <v>6899</v>
      </c>
      <c r="AF12" s="18">
        <v>3118</v>
      </c>
      <c r="AG12" s="18">
        <v>1935</v>
      </c>
      <c r="AH12" s="18">
        <v>22</v>
      </c>
      <c r="AI12" s="18">
        <v>1</v>
      </c>
      <c r="AJ12" s="18">
        <v>4</v>
      </c>
      <c r="AK12" s="18">
        <v>1959</v>
      </c>
      <c r="AL12" s="18">
        <v>342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16</v>
      </c>
      <c r="AT12" s="18">
        <v>0</v>
      </c>
      <c r="AU12" s="18">
        <v>0</v>
      </c>
      <c r="AV12" s="18">
        <v>0</v>
      </c>
      <c r="AW12" s="18">
        <v>15</v>
      </c>
      <c r="AX12" s="18">
        <v>16</v>
      </c>
    </row>
    <row r="13" spans="2:50" ht="20.100000000000001" customHeight="1" thickBot="1" x14ac:dyDescent="0.25">
      <c r="B13" s="4" t="s">
        <v>23</v>
      </c>
      <c r="C13" s="19">
        <v>5096</v>
      </c>
      <c r="D13" s="19">
        <v>1854</v>
      </c>
      <c r="E13" s="19">
        <v>1013</v>
      </c>
      <c r="F13" s="19">
        <v>38</v>
      </c>
      <c r="G13" s="19">
        <v>7783</v>
      </c>
      <c r="H13" s="19">
        <v>1001</v>
      </c>
      <c r="I13" s="19">
        <v>1801</v>
      </c>
      <c r="J13" s="19">
        <v>389</v>
      </c>
      <c r="K13" s="19">
        <v>11</v>
      </c>
      <c r="L13" s="19">
        <v>0</v>
      </c>
      <c r="M13" s="19">
        <v>2191</v>
      </c>
      <c r="N13" s="19">
        <v>19</v>
      </c>
      <c r="O13" s="19">
        <v>11</v>
      </c>
      <c r="P13" s="19">
        <v>0</v>
      </c>
      <c r="Q13" s="19">
        <v>0</v>
      </c>
      <c r="R13" s="19">
        <v>1</v>
      </c>
      <c r="S13" s="19">
        <v>12</v>
      </c>
      <c r="T13" s="19">
        <v>6</v>
      </c>
      <c r="U13" s="19">
        <v>2204</v>
      </c>
      <c r="V13" s="19">
        <v>1439</v>
      </c>
      <c r="W13" s="19">
        <v>1002</v>
      </c>
      <c r="X13" s="19">
        <v>14</v>
      </c>
      <c r="Y13" s="19">
        <v>4468</v>
      </c>
      <c r="Z13" s="19">
        <v>686</v>
      </c>
      <c r="AA13" s="19">
        <v>848</v>
      </c>
      <c r="AB13" s="19">
        <v>0</v>
      </c>
      <c r="AC13" s="19">
        <v>0</v>
      </c>
      <c r="AD13" s="19">
        <v>20</v>
      </c>
      <c r="AE13" s="19">
        <v>860</v>
      </c>
      <c r="AF13" s="19">
        <v>263</v>
      </c>
      <c r="AG13" s="19">
        <v>231</v>
      </c>
      <c r="AH13" s="19">
        <v>26</v>
      </c>
      <c r="AI13" s="19">
        <v>0</v>
      </c>
      <c r="AJ13" s="19">
        <v>3</v>
      </c>
      <c r="AK13" s="19">
        <v>252</v>
      </c>
      <c r="AL13" s="19">
        <v>26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1</v>
      </c>
      <c r="AT13" s="19">
        <v>0</v>
      </c>
      <c r="AU13" s="19">
        <v>0</v>
      </c>
      <c r="AV13" s="19">
        <v>0</v>
      </c>
      <c r="AW13" s="19">
        <v>0</v>
      </c>
      <c r="AX13" s="19">
        <v>1</v>
      </c>
    </row>
    <row r="14" spans="2:50" ht="20.100000000000001" customHeight="1" thickBot="1" x14ac:dyDescent="0.25">
      <c r="B14" s="4" t="s">
        <v>24</v>
      </c>
      <c r="C14" s="19">
        <v>3991</v>
      </c>
      <c r="D14" s="19">
        <v>379</v>
      </c>
      <c r="E14" s="19">
        <v>90</v>
      </c>
      <c r="F14" s="19">
        <v>16</v>
      </c>
      <c r="G14" s="19">
        <v>4192</v>
      </c>
      <c r="H14" s="19">
        <v>1028</v>
      </c>
      <c r="I14" s="19">
        <v>1282</v>
      </c>
      <c r="J14" s="19">
        <v>131</v>
      </c>
      <c r="K14" s="19">
        <v>14</v>
      </c>
      <c r="L14" s="19">
        <v>6</v>
      </c>
      <c r="M14" s="19">
        <v>1433</v>
      </c>
      <c r="N14" s="19">
        <v>14</v>
      </c>
      <c r="O14" s="19">
        <v>12</v>
      </c>
      <c r="P14" s="19">
        <v>0</v>
      </c>
      <c r="Q14" s="19">
        <v>0</v>
      </c>
      <c r="R14" s="19">
        <v>0</v>
      </c>
      <c r="S14" s="19">
        <v>8</v>
      </c>
      <c r="T14" s="19">
        <v>8</v>
      </c>
      <c r="U14" s="19">
        <v>1871</v>
      </c>
      <c r="V14" s="19">
        <v>243</v>
      </c>
      <c r="W14" s="19">
        <v>76</v>
      </c>
      <c r="X14" s="19">
        <v>5</v>
      </c>
      <c r="Y14" s="19">
        <v>1952</v>
      </c>
      <c r="Z14" s="19">
        <v>760</v>
      </c>
      <c r="AA14" s="19">
        <v>682</v>
      </c>
      <c r="AB14" s="19">
        <v>0</v>
      </c>
      <c r="AC14" s="19">
        <v>0</v>
      </c>
      <c r="AD14" s="19">
        <v>4</v>
      </c>
      <c r="AE14" s="19">
        <v>647</v>
      </c>
      <c r="AF14" s="19">
        <v>222</v>
      </c>
      <c r="AG14" s="19">
        <v>143</v>
      </c>
      <c r="AH14" s="19">
        <v>5</v>
      </c>
      <c r="AI14" s="19">
        <v>0</v>
      </c>
      <c r="AJ14" s="19">
        <v>1</v>
      </c>
      <c r="AK14" s="19">
        <v>151</v>
      </c>
      <c r="AL14" s="19">
        <v>22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</v>
      </c>
      <c r="AT14" s="19">
        <v>0</v>
      </c>
      <c r="AU14" s="19">
        <v>0</v>
      </c>
      <c r="AV14" s="19">
        <v>0</v>
      </c>
      <c r="AW14" s="19">
        <v>1</v>
      </c>
      <c r="AX14" s="19">
        <v>2</v>
      </c>
    </row>
    <row r="15" spans="2:50" ht="20.100000000000001" customHeight="1" thickBot="1" x14ac:dyDescent="0.25">
      <c r="B15" s="4" t="s">
        <v>25</v>
      </c>
      <c r="C15" s="19">
        <v>6963</v>
      </c>
      <c r="D15" s="19">
        <v>2849</v>
      </c>
      <c r="E15" s="19">
        <v>190</v>
      </c>
      <c r="F15" s="19">
        <v>5</v>
      </c>
      <c r="G15" s="19">
        <v>9767</v>
      </c>
      <c r="H15" s="19">
        <v>2309</v>
      </c>
      <c r="I15" s="19">
        <v>2611</v>
      </c>
      <c r="J15" s="19">
        <v>431</v>
      </c>
      <c r="K15" s="19">
        <v>4</v>
      </c>
      <c r="L15" s="19">
        <v>0</v>
      </c>
      <c r="M15" s="19">
        <v>3062</v>
      </c>
      <c r="N15" s="19">
        <v>2</v>
      </c>
      <c r="O15" s="19">
        <v>10</v>
      </c>
      <c r="P15" s="19">
        <v>0</v>
      </c>
      <c r="Q15" s="19">
        <v>0</v>
      </c>
      <c r="R15" s="19">
        <v>0</v>
      </c>
      <c r="S15" s="19">
        <v>10</v>
      </c>
      <c r="T15" s="19">
        <v>11</v>
      </c>
      <c r="U15" s="19">
        <v>3003</v>
      </c>
      <c r="V15" s="19">
        <v>2417</v>
      </c>
      <c r="W15" s="19">
        <v>186</v>
      </c>
      <c r="X15" s="19">
        <v>5</v>
      </c>
      <c r="Y15" s="19">
        <v>5377</v>
      </c>
      <c r="Z15" s="19">
        <v>1800</v>
      </c>
      <c r="AA15" s="19">
        <v>1108</v>
      </c>
      <c r="AB15" s="19">
        <v>0</v>
      </c>
      <c r="AC15" s="19">
        <v>0</v>
      </c>
      <c r="AD15" s="19">
        <v>0</v>
      </c>
      <c r="AE15" s="19">
        <v>1088</v>
      </c>
      <c r="AF15" s="19">
        <v>461</v>
      </c>
      <c r="AG15" s="19">
        <v>230</v>
      </c>
      <c r="AH15" s="19">
        <v>1</v>
      </c>
      <c r="AI15" s="19">
        <v>0</v>
      </c>
      <c r="AJ15" s="19">
        <v>0</v>
      </c>
      <c r="AK15" s="19">
        <v>230</v>
      </c>
      <c r="AL15" s="19">
        <v>34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1</v>
      </c>
      <c r="AT15" s="19">
        <v>0</v>
      </c>
      <c r="AU15" s="19">
        <v>0</v>
      </c>
      <c r="AV15" s="19">
        <v>0</v>
      </c>
      <c r="AW15" s="19">
        <v>0</v>
      </c>
      <c r="AX15" s="19">
        <v>1</v>
      </c>
    </row>
    <row r="16" spans="2:50" ht="20.100000000000001" customHeight="1" thickBot="1" x14ac:dyDescent="0.25">
      <c r="B16" s="4" t="s">
        <v>26</v>
      </c>
      <c r="C16" s="19">
        <v>10752</v>
      </c>
      <c r="D16" s="19">
        <v>2316</v>
      </c>
      <c r="E16" s="19">
        <v>616</v>
      </c>
      <c r="F16" s="19">
        <v>88</v>
      </c>
      <c r="G16" s="19">
        <v>13291</v>
      </c>
      <c r="H16" s="19">
        <v>1933</v>
      </c>
      <c r="I16" s="19">
        <v>5357</v>
      </c>
      <c r="J16" s="19">
        <v>995</v>
      </c>
      <c r="K16" s="19">
        <v>94</v>
      </c>
      <c r="L16" s="19">
        <v>4</v>
      </c>
      <c r="M16" s="19">
        <v>6450</v>
      </c>
      <c r="N16" s="19">
        <v>6</v>
      </c>
      <c r="O16" s="19">
        <v>16</v>
      </c>
      <c r="P16" s="19">
        <v>2</v>
      </c>
      <c r="Q16" s="19">
        <v>0</v>
      </c>
      <c r="R16" s="19">
        <v>1</v>
      </c>
      <c r="S16" s="19">
        <v>10</v>
      </c>
      <c r="T16" s="19">
        <v>17</v>
      </c>
      <c r="U16" s="19">
        <v>3834</v>
      </c>
      <c r="V16" s="19">
        <v>1273</v>
      </c>
      <c r="W16" s="19">
        <v>516</v>
      </c>
      <c r="X16" s="19">
        <v>66</v>
      </c>
      <c r="Y16" s="19">
        <v>5300</v>
      </c>
      <c r="Z16" s="19">
        <v>1372</v>
      </c>
      <c r="AA16" s="19">
        <v>709</v>
      </c>
      <c r="AB16" s="19">
        <v>0</v>
      </c>
      <c r="AC16" s="19">
        <v>0</v>
      </c>
      <c r="AD16" s="19">
        <v>15</v>
      </c>
      <c r="AE16" s="19">
        <v>659</v>
      </c>
      <c r="AF16" s="19">
        <v>462</v>
      </c>
      <c r="AG16" s="19">
        <v>832</v>
      </c>
      <c r="AH16" s="19">
        <v>46</v>
      </c>
      <c r="AI16" s="19">
        <v>6</v>
      </c>
      <c r="AJ16" s="19">
        <v>2</v>
      </c>
      <c r="AK16" s="19">
        <v>867</v>
      </c>
      <c r="AL16" s="19">
        <v>75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4</v>
      </c>
      <c r="AT16" s="19">
        <v>0</v>
      </c>
      <c r="AU16" s="19">
        <v>0</v>
      </c>
      <c r="AV16" s="19">
        <v>0</v>
      </c>
      <c r="AW16" s="19">
        <v>5</v>
      </c>
      <c r="AX16" s="19">
        <v>1</v>
      </c>
    </row>
    <row r="17" spans="2:50" ht="20.100000000000001" customHeight="1" thickBot="1" x14ac:dyDescent="0.25">
      <c r="B17" s="4" t="s">
        <v>27</v>
      </c>
      <c r="C17" s="19">
        <v>2650</v>
      </c>
      <c r="D17" s="19">
        <v>307</v>
      </c>
      <c r="E17" s="19">
        <v>46</v>
      </c>
      <c r="F17" s="19">
        <v>12</v>
      </c>
      <c r="G17" s="19">
        <v>2999</v>
      </c>
      <c r="H17" s="19">
        <v>566</v>
      </c>
      <c r="I17" s="19">
        <v>885</v>
      </c>
      <c r="J17" s="19">
        <v>238</v>
      </c>
      <c r="K17" s="19">
        <v>4</v>
      </c>
      <c r="L17" s="19">
        <v>3</v>
      </c>
      <c r="M17" s="19">
        <v>1120</v>
      </c>
      <c r="N17" s="19">
        <v>11</v>
      </c>
      <c r="O17" s="19">
        <v>2</v>
      </c>
      <c r="P17" s="19">
        <v>0</v>
      </c>
      <c r="Q17" s="19">
        <v>0</v>
      </c>
      <c r="R17" s="19">
        <v>0</v>
      </c>
      <c r="S17" s="19">
        <v>4</v>
      </c>
      <c r="T17" s="19">
        <v>5</v>
      </c>
      <c r="U17" s="19">
        <v>1312</v>
      </c>
      <c r="V17" s="19">
        <v>67</v>
      </c>
      <c r="W17" s="19">
        <v>39</v>
      </c>
      <c r="X17" s="19">
        <v>9</v>
      </c>
      <c r="Y17" s="19">
        <v>1450</v>
      </c>
      <c r="Z17" s="19">
        <v>380</v>
      </c>
      <c r="AA17" s="19">
        <v>355</v>
      </c>
      <c r="AB17" s="19">
        <v>0</v>
      </c>
      <c r="AC17" s="19">
        <v>0</v>
      </c>
      <c r="AD17" s="19">
        <v>0</v>
      </c>
      <c r="AE17" s="19">
        <v>318</v>
      </c>
      <c r="AF17" s="19">
        <v>148</v>
      </c>
      <c r="AG17" s="19">
        <v>94</v>
      </c>
      <c r="AH17" s="19">
        <v>2</v>
      </c>
      <c r="AI17" s="19">
        <v>3</v>
      </c>
      <c r="AJ17" s="19">
        <v>0</v>
      </c>
      <c r="AK17" s="19">
        <v>106</v>
      </c>
      <c r="AL17" s="19">
        <v>21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2</v>
      </c>
      <c r="AT17" s="19">
        <v>0</v>
      </c>
      <c r="AU17" s="19">
        <v>0</v>
      </c>
      <c r="AV17" s="19">
        <v>0</v>
      </c>
      <c r="AW17" s="19">
        <v>1</v>
      </c>
      <c r="AX17" s="19">
        <v>1</v>
      </c>
    </row>
    <row r="18" spans="2:50" ht="20.100000000000001" customHeight="1" thickBot="1" x14ac:dyDescent="0.25">
      <c r="B18" s="4" t="s">
        <v>28</v>
      </c>
      <c r="C18" s="19">
        <v>7890</v>
      </c>
      <c r="D18" s="19">
        <v>345</v>
      </c>
      <c r="E18" s="19">
        <v>78</v>
      </c>
      <c r="F18" s="19">
        <v>33</v>
      </c>
      <c r="G18" s="19">
        <v>7450</v>
      </c>
      <c r="H18" s="19">
        <v>2675</v>
      </c>
      <c r="I18" s="19">
        <v>2039</v>
      </c>
      <c r="J18" s="19">
        <v>88</v>
      </c>
      <c r="K18" s="19">
        <v>1</v>
      </c>
      <c r="L18" s="19">
        <v>0</v>
      </c>
      <c r="M18" s="19">
        <v>2062</v>
      </c>
      <c r="N18" s="19">
        <v>89</v>
      </c>
      <c r="O18" s="19">
        <v>20</v>
      </c>
      <c r="P18" s="19">
        <v>1</v>
      </c>
      <c r="Q18" s="19">
        <v>0</v>
      </c>
      <c r="R18" s="19">
        <v>1</v>
      </c>
      <c r="S18" s="19">
        <v>15</v>
      </c>
      <c r="T18" s="19">
        <v>21</v>
      </c>
      <c r="U18" s="19">
        <v>4193</v>
      </c>
      <c r="V18" s="19">
        <v>255</v>
      </c>
      <c r="W18" s="19">
        <v>77</v>
      </c>
      <c r="X18" s="19">
        <v>32</v>
      </c>
      <c r="Y18" s="19">
        <v>3900</v>
      </c>
      <c r="Z18" s="19">
        <v>1866</v>
      </c>
      <c r="AA18" s="19">
        <v>1426</v>
      </c>
      <c r="AB18" s="19">
        <v>0</v>
      </c>
      <c r="AC18" s="19">
        <v>0</v>
      </c>
      <c r="AD18" s="19">
        <v>0</v>
      </c>
      <c r="AE18" s="19">
        <v>1275</v>
      </c>
      <c r="AF18" s="19">
        <v>647</v>
      </c>
      <c r="AG18" s="19">
        <v>206</v>
      </c>
      <c r="AH18" s="19">
        <v>1</v>
      </c>
      <c r="AI18" s="19">
        <v>0</v>
      </c>
      <c r="AJ18" s="19">
        <v>0</v>
      </c>
      <c r="AK18" s="19">
        <v>195</v>
      </c>
      <c r="AL18" s="19">
        <v>45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6</v>
      </c>
      <c r="AT18" s="19">
        <v>0</v>
      </c>
      <c r="AU18" s="19">
        <v>0</v>
      </c>
      <c r="AV18" s="19">
        <v>0</v>
      </c>
      <c r="AW18" s="19">
        <v>3</v>
      </c>
      <c r="AX18" s="19">
        <v>7</v>
      </c>
    </row>
    <row r="19" spans="2:50" ht="20.100000000000001" customHeight="1" thickBot="1" x14ac:dyDescent="0.25">
      <c r="B19" s="4" t="s">
        <v>29</v>
      </c>
      <c r="C19" s="19">
        <v>7686</v>
      </c>
      <c r="D19" s="19">
        <v>771</v>
      </c>
      <c r="E19" s="19">
        <v>379</v>
      </c>
      <c r="F19" s="19">
        <v>41</v>
      </c>
      <c r="G19" s="19">
        <v>7996</v>
      </c>
      <c r="H19" s="19">
        <v>4042</v>
      </c>
      <c r="I19" s="19">
        <v>3048</v>
      </c>
      <c r="J19" s="19">
        <v>300</v>
      </c>
      <c r="K19" s="19">
        <v>28</v>
      </c>
      <c r="L19" s="19">
        <v>3</v>
      </c>
      <c r="M19" s="19">
        <v>3359</v>
      </c>
      <c r="N19" s="19">
        <v>42</v>
      </c>
      <c r="O19" s="19">
        <v>6</v>
      </c>
      <c r="P19" s="19">
        <v>0</v>
      </c>
      <c r="Q19" s="19">
        <v>0</v>
      </c>
      <c r="R19" s="19">
        <v>0</v>
      </c>
      <c r="S19" s="19">
        <v>4</v>
      </c>
      <c r="T19" s="19">
        <v>12</v>
      </c>
      <c r="U19" s="19">
        <v>3156</v>
      </c>
      <c r="V19" s="19">
        <v>465</v>
      </c>
      <c r="W19" s="19">
        <v>351</v>
      </c>
      <c r="X19" s="19">
        <v>36</v>
      </c>
      <c r="Y19" s="19">
        <v>3299</v>
      </c>
      <c r="Z19" s="19">
        <v>2870</v>
      </c>
      <c r="AA19" s="19">
        <v>1213</v>
      </c>
      <c r="AB19" s="19">
        <v>0</v>
      </c>
      <c r="AC19" s="19">
        <v>0</v>
      </c>
      <c r="AD19" s="19">
        <v>2</v>
      </c>
      <c r="AE19" s="19">
        <v>1061</v>
      </c>
      <c r="AF19" s="19">
        <v>1029</v>
      </c>
      <c r="AG19" s="19">
        <v>260</v>
      </c>
      <c r="AH19" s="19">
        <v>6</v>
      </c>
      <c r="AI19" s="19">
        <v>0</v>
      </c>
      <c r="AJ19" s="19">
        <v>0</v>
      </c>
      <c r="AK19" s="19">
        <v>270</v>
      </c>
      <c r="AL19" s="19">
        <v>83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3</v>
      </c>
      <c r="AT19" s="19">
        <v>0</v>
      </c>
      <c r="AU19" s="19">
        <v>0</v>
      </c>
      <c r="AV19" s="19">
        <v>0</v>
      </c>
      <c r="AW19" s="19">
        <v>3</v>
      </c>
      <c r="AX19" s="19">
        <v>6</v>
      </c>
    </row>
    <row r="20" spans="2:50" ht="20.100000000000001" customHeight="1" thickBot="1" x14ac:dyDescent="0.25">
      <c r="B20" s="4" t="s">
        <v>30</v>
      </c>
      <c r="C20" s="19">
        <v>32220</v>
      </c>
      <c r="D20" s="19">
        <v>2288</v>
      </c>
      <c r="E20" s="19">
        <v>1356</v>
      </c>
      <c r="F20" s="19">
        <v>150</v>
      </c>
      <c r="G20" s="19">
        <v>34213</v>
      </c>
      <c r="H20" s="19">
        <v>10798</v>
      </c>
      <c r="I20" s="19">
        <v>11056</v>
      </c>
      <c r="J20" s="19">
        <v>1030</v>
      </c>
      <c r="K20" s="19">
        <v>32</v>
      </c>
      <c r="L20" s="19">
        <v>7</v>
      </c>
      <c r="M20" s="19">
        <v>12103</v>
      </c>
      <c r="N20" s="19">
        <v>55</v>
      </c>
      <c r="O20" s="19">
        <v>210</v>
      </c>
      <c r="P20" s="19">
        <v>0</v>
      </c>
      <c r="Q20" s="19">
        <v>0</v>
      </c>
      <c r="R20" s="19">
        <v>6</v>
      </c>
      <c r="S20" s="19">
        <v>169</v>
      </c>
      <c r="T20" s="19">
        <v>171</v>
      </c>
      <c r="U20" s="19">
        <v>13176</v>
      </c>
      <c r="V20" s="19">
        <v>1247</v>
      </c>
      <c r="W20" s="19">
        <v>1322</v>
      </c>
      <c r="X20" s="19">
        <v>90</v>
      </c>
      <c r="Y20" s="19">
        <v>14571</v>
      </c>
      <c r="Z20" s="19">
        <v>7394</v>
      </c>
      <c r="AA20" s="19">
        <v>7089</v>
      </c>
      <c r="AB20" s="19">
        <v>0</v>
      </c>
      <c r="AC20" s="19">
        <v>0</v>
      </c>
      <c r="AD20" s="19">
        <v>43</v>
      </c>
      <c r="AE20" s="19">
        <v>6697</v>
      </c>
      <c r="AF20" s="19">
        <v>2903</v>
      </c>
      <c r="AG20" s="19">
        <v>654</v>
      </c>
      <c r="AH20" s="19">
        <v>11</v>
      </c>
      <c r="AI20" s="19">
        <v>2</v>
      </c>
      <c r="AJ20" s="19">
        <v>4</v>
      </c>
      <c r="AK20" s="19">
        <v>636</v>
      </c>
      <c r="AL20" s="19">
        <v>218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35</v>
      </c>
      <c r="AT20" s="19">
        <v>0</v>
      </c>
      <c r="AU20" s="19">
        <v>0</v>
      </c>
      <c r="AV20" s="19">
        <v>0</v>
      </c>
      <c r="AW20" s="19">
        <v>37</v>
      </c>
      <c r="AX20" s="19">
        <v>57</v>
      </c>
    </row>
    <row r="21" spans="2:50" ht="20.100000000000001" customHeight="1" thickBot="1" x14ac:dyDescent="0.25">
      <c r="B21" s="4" t="s">
        <v>31</v>
      </c>
      <c r="C21" s="19">
        <v>33658</v>
      </c>
      <c r="D21" s="19">
        <v>1974</v>
      </c>
      <c r="E21" s="19">
        <v>2164</v>
      </c>
      <c r="F21" s="19">
        <v>149</v>
      </c>
      <c r="G21" s="19">
        <v>36875</v>
      </c>
      <c r="H21" s="19">
        <v>7212</v>
      </c>
      <c r="I21" s="19">
        <v>8789</v>
      </c>
      <c r="J21" s="19">
        <v>1064</v>
      </c>
      <c r="K21" s="19">
        <v>60</v>
      </c>
      <c r="L21" s="19">
        <v>0</v>
      </c>
      <c r="M21" s="19">
        <v>9887</v>
      </c>
      <c r="N21" s="19">
        <v>51</v>
      </c>
      <c r="O21" s="19">
        <v>84</v>
      </c>
      <c r="P21" s="19">
        <v>0</v>
      </c>
      <c r="Q21" s="19">
        <v>1</v>
      </c>
      <c r="R21" s="19">
        <v>1</v>
      </c>
      <c r="S21" s="19">
        <v>62</v>
      </c>
      <c r="T21" s="19">
        <v>75</v>
      </c>
      <c r="U21" s="19">
        <v>18904</v>
      </c>
      <c r="V21" s="19">
        <v>896</v>
      </c>
      <c r="W21" s="19">
        <v>2088</v>
      </c>
      <c r="X21" s="19">
        <v>134</v>
      </c>
      <c r="Y21" s="19">
        <v>21104</v>
      </c>
      <c r="Z21" s="19">
        <v>4735</v>
      </c>
      <c r="AA21" s="19">
        <v>4618</v>
      </c>
      <c r="AB21" s="19">
        <v>0</v>
      </c>
      <c r="AC21" s="19">
        <v>0</v>
      </c>
      <c r="AD21" s="19">
        <v>13</v>
      </c>
      <c r="AE21" s="19">
        <v>4506</v>
      </c>
      <c r="AF21" s="19">
        <v>2069</v>
      </c>
      <c r="AG21" s="19">
        <v>1240</v>
      </c>
      <c r="AH21" s="19">
        <v>14</v>
      </c>
      <c r="AI21" s="19">
        <v>15</v>
      </c>
      <c r="AJ21" s="19">
        <v>1</v>
      </c>
      <c r="AK21" s="19">
        <v>1300</v>
      </c>
      <c r="AL21" s="19">
        <v>257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23</v>
      </c>
      <c r="AT21" s="19">
        <v>0</v>
      </c>
      <c r="AU21" s="19">
        <v>0</v>
      </c>
      <c r="AV21" s="19">
        <v>0</v>
      </c>
      <c r="AW21" s="19">
        <v>16</v>
      </c>
      <c r="AX21" s="19">
        <v>25</v>
      </c>
    </row>
    <row r="22" spans="2:50" ht="20.100000000000001" customHeight="1" thickBot="1" x14ac:dyDescent="0.25">
      <c r="B22" s="4" t="s">
        <v>32</v>
      </c>
      <c r="C22" s="19">
        <v>4449</v>
      </c>
      <c r="D22" s="19">
        <v>796</v>
      </c>
      <c r="E22" s="19">
        <v>71</v>
      </c>
      <c r="F22" s="19">
        <v>5</v>
      </c>
      <c r="G22" s="19">
        <v>5220</v>
      </c>
      <c r="H22" s="19">
        <v>1286</v>
      </c>
      <c r="I22" s="19">
        <v>1182</v>
      </c>
      <c r="J22" s="19">
        <v>306</v>
      </c>
      <c r="K22" s="19">
        <v>11</v>
      </c>
      <c r="L22" s="19">
        <v>1</v>
      </c>
      <c r="M22" s="19">
        <v>1505</v>
      </c>
      <c r="N22" s="19">
        <v>9</v>
      </c>
      <c r="O22" s="19">
        <v>7</v>
      </c>
      <c r="P22" s="19">
        <v>0</v>
      </c>
      <c r="Q22" s="19">
        <v>0</v>
      </c>
      <c r="R22" s="19">
        <v>0</v>
      </c>
      <c r="S22" s="19">
        <v>7</v>
      </c>
      <c r="T22" s="19">
        <v>4</v>
      </c>
      <c r="U22" s="19">
        <v>2455</v>
      </c>
      <c r="V22" s="19">
        <v>490</v>
      </c>
      <c r="W22" s="19">
        <v>60</v>
      </c>
      <c r="X22" s="19">
        <v>4</v>
      </c>
      <c r="Y22" s="19">
        <v>2901</v>
      </c>
      <c r="Z22" s="19">
        <v>868</v>
      </c>
      <c r="AA22" s="19">
        <v>697</v>
      </c>
      <c r="AB22" s="19">
        <v>0</v>
      </c>
      <c r="AC22" s="19">
        <v>0</v>
      </c>
      <c r="AD22" s="19">
        <v>0</v>
      </c>
      <c r="AE22" s="19">
        <v>693</v>
      </c>
      <c r="AF22" s="19">
        <v>378</v>
      </c>
      <c r="AG22" s="19">
        <v>107</v>
      </c>
      <c r="AH22" s="19">
        <v>0</v>
      </c>
      <c r="AI22" s="19">
        <v>0</v>
      </c>
      <c r="AJ22" s="19">
        <v>0</v>
      </c>
      <c r="AK22" s="19">
        <v>114</v>
      </c>
      <c r="AL22" s="19">
        <v>26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1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</row>
    <row r="23" spans="2:50" ht="20.100000000000001" customHeight="1" thickBot="1" x14ac:dyDescent="0.25">
      <c r="B23" s="4" t="s">
        <v>33</v>
      </c>
      <c r="C23" s="19">
        <v>8617</v>
      </c>
      <c r="D23" s="19">
        <v>952</v>
      </c>
      <c r="E23" s="19">
        <v>151</v>
      </c>
      <c r="F23" s="19">
        <v>36</v>
      </c>
      <c r="G23" s="19">
        <v>8829</v>
      </c>
      <c r="H23" s="19">
        <v>4549</v>
      </c>
      <c r="I23" s="19">
        <v>2429</v>
      </c>
      <c r="J23" s="19">
        <v>302</v>
      </c>
      <c r="K23" s="19">
        <v>41</v>
      </c>
      <c r="L23" s="19">
        <v>3</v>
      </c>
      <c r="M23" s="19">
        <v>2768</v>
      </c>
      <c r="N23" s="19">
        <v>16</v>
      </c>
      <c r="O23" s="19">
        <v>16</v>
      </c>
      <c r="P23" s="19">
        <v>1</v>
      </c>
      <c r="Q23" s="19">
        <v>0</v>
      </c>
      <c r="R23" s="19">
        <v>0</v>
      </c>
      <c r="S23" s="19">
        <v>18</v>
      </c>
      <c r="T23" s="19">
        <v>17</v>
      </c>
      <c r="U23" s="19">
        <v>4494</v>
      </c>
      <c r="V23" s="19">
        <v>649</v>
      </c>
      <c r="W23" s="19">
        <v>108</v>
      </c>
      <c r="X23" s="19">
        <v>26</v>
      </c>
      <c r="Y23" s="19">
        <v>4458</v>
      </c>
      <c r="Z23" s="19">
        <v>3503</v>
      </c>
      <c r="AA23" s="19">
        <v>1349</v>
      </c>
      <c r="AB23" s="19">
        <v>0</v>
      </c>
      <c r="AC23" s="19">
        <v>0</v>
      </c>
      <c r="AD23" s="19">
        <v>7</v>
      </c>
      <c r="AE23" s="19">
        <v>1254</v>
      </c>
      <c r="AF23" s="19">
        <v>924</v>
      </c>
      <c r="AG23" s="19">
        <v>326</v>
      </c>
      <c r="AH23" s="19">
        <v>0</v>
      </c>
      <c r="AI23" s="19">
        <v>2</v>
      </c>
      <c r="AJ23" s="19">
        <v>0</v>
      </c>
      <c r="AK23" s="19">
        <v>327</v>
      </c>
      <c r="AL23" s="19">
        <v>82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3</v>
      </c>
      <c r="AT23" s="19">
        <v>0</v>
      </c>
      <c r="AU23" s="19">
        <v>0</v>
      </c>
      <c r="AV23" s="19">
        <v>0</v>
      </c>
      <c r="AW23" s="19">
        <v>4</v>
      </c>
      <c r="AX23" s="19">
        <v>7</v>
      </c>
    </row>
    <row r="24" spans="2:50" ht="20.100000000000001" customHeight="1" thickBot="1" x14ac:dyDescent="0.25">
      <c r="B24" s="4" t="s">
        <v>34</v>
      </c>
      <c r="C24" s="19">
        <v>34402</v>
      </c>
      <c r="D24" s="19">
        <v>4049</v>
      </c>
      <c r="E24" s="19">
        <v>2078</v>
      </c>
      <c r="F24" s="19">
        <v>462</v>
      </c>
      <c r="G24" s="19">
        <v>40091</v>
      </c>
      <c r="H24" s="19">
        <v>6745</v>
      </c>
      <c r="I24" s="19">
        <v>7340</v>
      </c>
      <c r="J24" s="19">
        <v>1179</v>
      </c>
      <c r="K24" s="19">
        <v>72</v>
      </c>
      <c r="L24" s="19">
        <v>26</v>
      </c>
      <c r="M24" s="19">
        <v>8679</v>
      </c>
      <c r="N24" s="19">
        <v>8</v>
      </c>
      <c r="O24" s="19">
        <v>73</v>
      </c>
      <c r="P24" s="19">
        <v>3</v>
      </c>
      <c r="Q24" s="19">
        <v>0</v>
      </c>
      <c r="R24" s="19">
        <v>2</v>
      </c>
      <c r="S24" s="19">
        <v>71</v>
      </c>
      <c r="T24" s="19">
        <v>53</v>
      </c>
      <c r="U24" s="19">
        <v>20662</v>
      </c>
      <c r="V24" s="19">
        <v>2789</v>
      </c>
      <c r="W24" s="19">
        <v>1995</v>
      </c>
      <c r="X24" s="19">
        <v>352</v>
      </c>
      <c r="Y24" s="19">
        <v>25005</v>
      </c>
      <c r="Z24" s="19">
        <v>4602</v>
      </c>
      <c r="AA24" s="19">
        <v>5776</v>
      </c>
      <c r="AB24" s="19">
        <v>0</v>
      </c>
      <c r="AC24" s="19">
        <v>0</v>
      </c>
      <c r="AD24" s="19">
        <v>77</v>
      </c>
      <c r="AE24" s="19">
        <v>5712</v>
      </c>
      <c r="AF24" s="19">
        <v>1940</v>
      </c>
      <c r="AG24" s="19">
        <v>532</v>
      </c>
      <c r="AH24" s="19">
        <v>77</v>
      </c>
      <c r="AI24" s="19">
        <v>11</v>
      </c>
      <c r="AJ24" s="19">
        <v>5</v>
      </c>
      <c r="AK24" s="19">
        <v>612</v>
      </c>
      <c r="AL24" s="19">
        <v>125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19</v>
      </c>
      <c r="AT24" s="19">
        <v>1</v>
      </c>
      <c r="AU24" s="19">
        <v>0</v>
      </c>
      <c r="AV24" s="19">
        <v>0</v>
      </c>
      <c r="AW24" s="19">
        <v>12</v>
      </c>
      <c r="AX24" s="19">
        <v>17</v>
      </c>
    </row>
    <row r="25" spans="2:50" ht="20.100000000000001" customHeight="1" thickBot="1" x14ac:dyDescent="0.25">
      <c r="B25" s="4" t="s">
        <v>35</v>
      </c>
      <c r="C25" s="19">
        <v>9159</v>
      </c>
      <c r="D25" s="19">
        <v>1174</v>
      </c>
      <c r="E25" s="19">
        <v>463</v>
      </c>
      <c r="F25" s="19">
        <v>42</v>
      </c>
      <c r="G25" s="19">
        <v>10013</v>
      </c>
      <c r="H25" s="19">
        <v>2603</v>
      </c>
      <c r="I25" s="19">
        <v>3644</v>
      </c>
      <c r="J25" s="19">
        <v>674</v>
      </c>
      <c r="K25" s="19">
        <v>17</v>
      </c>
      <c r="L25" s="19">
        <v>10</v>
      </c>
      <c r="M25" s="19">
        <v>4348</v>
      </c>
      <c r="N25" s="19">
        <v>10</v>
      </c>
      <c r="O25" s="19">
        <v>18</v>
      </c>
      <c r="P25" s="19">
        <v>0</v>
      </c>
      <c r="Q25" s="19">
        <v>0</v>
      </c>
      <c r="R25" s="19">
        <v>0</v>
      </c>
      <c r="S25" s="19">
        <v>7</v>
      </c>
      <c r="T25" s="19">
        <v>17</v>
      </c>
      <c r="U25" s="19">
        <v>4270</v>
      </c>
      <c r="V25" s="19">
        <v>500</v>
      </c>
      <c r="W25" s="19">
        <v>445</v>
      </c>
      <c r="X25" s="19">
        <v>29</v>
      </c>
      <c r="Y25" s="19">
        <v>4469</v>
      </c>
      <c r="Z25" s="19">
        <v>2100</v>
      </c>
      <c r="AA25" s="19">
        <v>888</v>
      </c>
      <c r="AB25" s="19">
        <v>0</v>
      </c>
      <c r="AC25" s="19">
        <v>0</v>
      </c>
      <c r="AD25" s="19">
        <v>2</v>
      </c>
      <c r="AE25" s="19">
        <v>842</v>
      </c>
      <c r="AF25" s="19">
        <v>441</v>
      </c>
      <c r="AG25" s="19">
        <v>338</v>
      </c>
      <c r="AH25" s="19">
        <v>0</v>
      </c>
      <c r="AI25" s="19">
        <v>1</v>
      </c>
      <c r="AJ25" s="19">
        <v>1</v>
      </c>
      <c r="AK25" s="19">
        <v>347</v>
      </c>
      <c r="AL25" s="19">
        <v>32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1</v>
      </c>
      <c r="AT25" s="19">
        <v>0</v>
      </c>
      <c r="AU25" s="19">
        <v>0</v>
      </c>
      <c r="AV25" s="19">
        <v>0</v>
      </c>
      <c r="AW25" s="19">
        <v>0</v>
      </c>
      <c r="AX25" s="19">
        <v>3</v>
      </c>
    </row>
    <row r="26" spans="2:50" ht="20.100000000000001" customHeight="1" thickBot="1" x14ac:dyDescent="0.25">
      <c r="B26" s="4" t="s">
        <v>36</v>
      </c>
      <c r="C26" s="19">
        <v>3265</v>
      </c>
      <c r="D26" s="19">
        <v>177</v>
      </c>
      <c r="E26" s="19">
        <v>1</v>
      </c>
      <c r="F26" s="19">
        <v>0</v>
      </c>
      <c r="G26" s="19">
        <v>3342</v>
      </c>
      <c r="H26" s="19">
        <v>821</v>
      </c>
      <c r="I26" s="19">
        <v>578</v>
      </c>
      <c r="J26" s="19">
        <v>5</v>
      </c>
      <c r="K26" s="19">
        <v>0</v>
      </c>
      <c r="L26" s="19">
        <v>0</v>
      </c>
      <c r="M26" s="19">
        <v>585</v>
      </c>
      <c r="N26" s="19">
        <v>7</v>
      </c>
      <c r="O26" s="19">
        <v>12</v>
      </c>
      <c r="P26" s="19">
        <v>0</v>
      </c>
      <c r="Q26" s="19">
        <v>0</v>
      </c>
      <c r="R26" s="19">
        <v>0</v>
      </c>
      <c r="S26" s="19">
        <v>7</v>
      </c>
      <c r="T26" s="19">
        <v>12</v>
      </c>
      <c r="U26" s="19">
        <v>2278</v>
      </c>
      <c r="V26" s="19">
        <v>172</v>
      </c>
      <c r="W26" s="19">
        <v>1</v>
      </c>
      <c r="X26" s="19">
        <v>0</v>
      </c>
      <c r="Y26" s="19">
        <v>2386</v>
      </c>
      <c r="Z26" s="19">
        <v>629</v>
      </c>
      <c r="AA26" s="19">
        <v>299</v>
      </c>
      <c r="AB26" s="19">
        <v>0</v>
      </c>
      <c r="AC26" s="19">
        <v>0</v>
      </c>
      <c r="AD26" s="19">
        <v>0</v>
      </c>
      <c r="AE26" s="19">
        <v>278</v>
      </c>
      <c r="AF26" s="19">
        <v>136</v>
      </c>
      <c r="AG26" s="19">
        <v>97</v>
      </c>
      <c r="AH26" s="19">
        <v>0</v>
      </c>
      <c r="AI26" s="19">
        <v>0</v>
      </c>
      <c r="AJ26" s="19">
        <v>0</v>
      </c>
      <c r="AK26" s="19">
        <v>85</v>
      </c>
      <c r="AL26" s="19">
        <v>35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1</v>
      </c>
      <c r="AT26" s="19">
        <v>0</v>
      </c>
      <c r="AU26" s="19">
        <v>0</v>
      </c>
      <c r="AV26" s="19">
        <v>0</v>
      </c>
      <c r="AW26" s="19">
        <v>1</v>
      </c>
      <c r="AX26" s="19">
        <v>2</v>
      </c>
    </row>
    <row r="27" spans="2:50" ht="20.100000000000001" customHeight="1" thickBot="1" x14ac:dyDescent="0.25">
      <c r="B27" s="5" t="s">
        <v>37</v>
      </c>
      <c r="C27" s="19">
        <v>8016</v>
      </c>
      <c r="D27" s="19">
        <v>546</v>
      </c>
      <c r="E27" s="19">
        <v>72</v>
      </c>
      <c r="F27" s="19">
        <v>18</v>
      </c>
      <c r="G27" s="19">
        <v>8101</v>
      </c>
      <c r="H27" s="19">
        <v>2780</v>
      </c>
      <c r="I27" s="19">
        <v>2340</v>
      </c>
      <c r="J27" s="19">
        <v>362</v>
      </c>
      <c r="K27" s="19">
        <v>4</v>
      </c>
      <c r="L27" s="19">
        <v>1</v>
      </c>
      <c r="M27" s="19">
        <v>2698</v>
      </c>
      <c r="N27" s="19">
        <v>15</v>
      </c>
      <c r="O27" s="19">
        <v>21</v>
      </c>
      <c r="P27" s="19">
        <v>0</v>
      </c>
      <c r="Q27" s="19">
        <v>0</v>
      </c>
      <c r="R27" s="19">
        <v>0</v>
      </c>
      <c r="S27" s="19">
        <v>24</v>
      </c>
      <c r="T27" s="19">
        <v>15</v>
      </c>
      <c r="U27" s="19">
        <v>3942</v>
      </c>
      <c r="V27" s="19">
        <v>184</v>
      </c>
      <c r="W27" s="19">
        <v>68</v>
      </c>
      <c r="X27" s="19">
        <v>17</v>
      </c>
      <c r="Y27" s="19">
        <v>3656</v>
      </c>
      <c r="Z27" s="19">
        <v>2077</v>
      </c>
      <c r="AA27" s="19">
        <v>1500</v>
      </c>
      <c r="AB27" s="19">
        <v>0</v>
      </c>
      <c r="AC27" s="19">
        <v>0</v>
      </c>
      <c r="AD27" s="19">
        <v>0</v>
      </c>
      <c r="AE27" s="19">
        <v>1510</v>
      </c>
      <c r="AF27" s="19">
        <v>639</v>
      </c>
      <c r="AG27" s="19">
        <v>212</v>
      </c>
      <c r="AH27" s="19">
        <v>0</v>
      </c>
      <c r="AI27" s="19">
        <v>0</v>
      </c>
      <c r="AJ27" s="19">
        <v>0</v>
      </c>
      <c r="AK27" s="19">
        <v>212</v>
      </c>
      <c r="AL27" s="19">
        <v>34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1</v>
      </c>
      <c r="AT27" s="19">
        <v>0</v>
      </c>
      <c r="AU27" s="19">
        <v>0</v>
      </c>
      <c r="AV27" s="19">
        <v>0</v>
      </c>
      <c r="AW27" s="19">
        <v>1</v>
      </c>
      <c r="AX27" s="19">
        <v>0</v>
      </c>
    </row>
    <row r="28" spans="2:50" ht="20.100000000000001" customHeight="1" thickBot="1" x14ac:dyDescent="0.25">
      <c r="B28" s="6" t="s">
        <v>38</v>
      </c>
      <c r="C28" s="20">
        <v>1217</v>
      </c>
      <c r="D28" s="20">
        <v>131</v>
      </c>
      <c r="E28" s="20">
        <v>20</v>
      </c>
      <c r="F28" s="20">
        <v>0</v>
      </c>
      <c r="G28" s="20">
        <v>1241</v>
      </c>
      <c r="H28" s="20">
        <v>607</v>
      </c>
      <c r="I28" s="20">
        <v>548</v>
      </c>
      <c r="J28" s="20">
        <v>112</v>
      </c>
      <c r="K28" s="20">
        <v>2</v>
      </c>
      <c r="L28" s="20">
        <v>0</v>
      </c>
      <c r="M28" s="20">
        <v>661</v>
      </c>
      <c r="N28" s="20">
        <v>2</v>
      </c>
      <c r="O28" s="20">
        <v>7</v>
      </c>
      <c r="P28" s="20">
        <v>0</v>
      </c>
      <c r="Q28" s="20">
        <v>0</v>
      </c>
      <c r="R28" s="20">
        <v>0</v>
      </c>
      <c r="S28" s="20">
        <v>4</v>
      </c>
      <c r="T28" s="20">
        <v>4</v>
      </c>
      <c r="U28" s="20">
        <v>466</v>
      </c>
      <c r="V28" s="20">
        <v>19</v>
      </c>
      <c r="W28" s="20">
        <v>18</v>
      </c>
      <c r="X28" s="20">
        <v>0</v>
      </c>
      <c r="Y28" s="20">
        <v>373</v>
      </c>
      <c r="Z28" s="20">
        <v>496</v>
      </c>
      <c r="AA28" s="20">
        <v>181</v>
      </c>
      <c r="AB28" s="20">
        <v>0</v>
      </c>
      <c r="AC28" s="20">
        <v>0</v>
      </c>
      <c r="AD28" s="20">
        <v>0</v>
      </c>
      <c r="AE28" s="20">
        <v>189</v>
      </c>
      <c r="AF28" s="20">
        <v>100</v>
      </c>
      <c r="AG28" s="20">
        <v>15</v>
      </c>
      <c r="AH28" s="20">
        <v>0</v>
      </c>
      <c r="AI28" s="20">
        <v>0</v>
      </c>
      <c r="AJ28" s="20">
        <v>0</v>
      </c>
      <c r="AK28" s="20">
        <v>14</v>
      </c>
      <c r="AL28" s="20">
        <v>4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1</v>
      </c>
    </row>
    <row r="29" spans="2:50" ht="20.100000000000001" customHeight="1" thickBot="1" x14ac:dyDescent="0.25">
      <c r="B29" s="7" t="s">
        <v>39</v>
      </c>
      <c r="C29" s="9">
        <f>SUM(C12:C28)</f>
        <v>225619</v>
      </c>
      <c r="D29" s="9">
        <f t="shared" ref="D29:AX29" si="0">SUM(D12:D28)</f>
        <v>26070</v>
      </c>
      <c r="E29" s="9">
        <f t="shared" si="0"/>
        <v>12816</v>
      </c>
      <c r="F29" s="9">
        <f t="shared" si="0"/>
        <v>1335</v>
      </c>
      <c r="G29" s="9">
        <f t="shared" si="0"/>
        <v>254892</v>
      </c>
      <c r="H29" s="9">
        <f t="shared" si="0"/>
        <v>61780</v>
      </c>
      <c r="I29" s="9">
        <f t="shared" si="0"/>
        <v>68533</v>
      </c>
      <c r="J29" s="9">
        <f t="shared" si="0"/>
        <v>9730</v>
      </c>
      <c r="K29" s="9">
        <f t="shared" si="0"/>
        <v>459</v>
      </c>
      <c r="L29" s="9">
        <f t="shared" si="0"/>
        <v>74</v>
      </c>
      <c r="M29" s="9">
        <f t="shared" si="0"/>
        <v>78703</v>
      </c>
      <c r="N29" s="9">
        <f t="shared" si="0"/>
        <v>425</v>
      </c>
      <c r="O29" s="9">
        <f t="shared" si="0"/>
        <v>586</v>
      </c>
      <c r="P29" s="9">
        <f t="shared" si="0"/>
        <v>7</v>
      </c>
      <c r="Q29" s="9">
        <f t="shared" si="0"/>
        <v>1</v>
      </c>
      <c r="R29" s="9">
        <f t="shared" si="0"/>
        <v>17</v>
      </c>
      <c r="S29" s="9">
        <f t="shared" si="0"/>
        <v>498</v>
      </c>
      <c r="T29" s="9">
        <f t="shared" si="0"/>
        <v>503</v>
      </c>
      <c r="U29" s="9">
        <f t="shared" si="0"/>
        <v>113195</v>
      </c>
      <c r="V29" s="9">
        <f t="shared" si="0"/>
        <v>16121</v>
      </c>
      <c r="W29" s="9">
        <f t="shared" si="0"/>
        <v>12315</v>
      </c>
      <c r="X29" s="9">
        <f t="shared" si="0"/>
        <v>931</v>
      </c>
      <c r="Y29" s="9">
        <f t="shared" si="0"/>
        <v>133427</v>
      </c>
      <c r="Z29" s="9">
        <f t="shared" si="0"/>
        <v>43363</v>
      </c>
      <c r="AA29" s="9">
        <f t="shared" si="0"/>
        <v>35735</v>
      </c>
      <c r="AB29" s="9">
        <f t="shared" si="0"/>
        <v>0</v>
      </c>
      <c r="AC29" s="9">
        <f t="shared" si="0"/>
        <v>0</v>
      </c>
      <c r="AD29" s="9">
        <f t="shared" si="0"/>
        <v>292</v>
      </c>
      <c r="AE29" s="9">
        <f t="shared" si="0"/>
        <v>34488</v>
      </c>
      <c r="AF29" s="9">
        <f t="shared" si="0"/>
        <v>15880</v>
      </c>
      <c r="AG29" s="9">
        <f t="shared" si="0"/>
        <v>7452</v>
      </c>
      <c r="AH29" s="9">
        <f t="shared" si="0"/>
        <v>211</v>
      </c>
      <c r="AI29" s="9">
        <f t="shared" si="0"/>
        <v>41</v>
      </c>
      <c r="AJ29" s="9">
        <f t="shared" si="0"/>
        <v>21</v>
      </c>
      <c r="AK29" s="9">
        <f t="shared" si="0"/>
        <v>7677</v>
      </c>
      <c r="AL29" s="9">
        <f t="shared" si="0"/>
        <v>1461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118</v>
      </c>
      <c r="AT29" s="9">
        <f t="shared" si="0"/>
        <v>1</v>
      </c>
      <c r="AU29" s="9">
        <f t="shared" si="0"/>
        <v>0</v>
      </c>
      <c r="AV29" s="9">
        <f t="shared" si="0"/>
        <v>0</v>
      </c>
      <c r="AW29" s="9">
        <f t="shared" si="0"/>
        <v>99</v>
      </c>
      <c r="AX29" s="9">
        <f t="shared" si="0"/>
        <v>148</v>
      </c>
    </row>
    <row r="30" spans="2:50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D10:E10"/>
    <mergeCell ref="C10:C11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64" t="s">
        <v>68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8">
        <v>42763</v>
      </c>
      <c r="D11" s="18">
        <v>17</v>
      </c>
      <c r="E11" s="18">
        <v>2</v>
      </c>
      <c r="F11" s="18">
        <v>0</v>
      </c>
      <c r="G11" s="18">
        <v>20236</v>
      </c>
      <c r="H11" s="18">
        <v>7495</v>
      </c>
      <c r="I11" s="18">
        <v>1522</v>
      </c>
      <c r="J11" s="18">
        <v>2168</v>
      </c>
      <c r="K11" s="18">
        <v>451</v>
      </c>
      <c r="L11" s="18">
        <v>970</v>
      </c>
      <c r="M11" s="18">
        <v>159</v>
      </c>
      <c r="N11" s="18">
        <v>242</v>
      </c>
      <c r="O11" s="18">
        <v>149</v>
      </c>
      <c r="P11" s="18">
        <v>2904</v>
      </c>
      <c r="Q11" s="18">
        <v>5346</v>
      </c>
      <c r="R11" s="18">
        <v>1102</v>
      </c>
    </row>
    <row r="12" spans="2:18" ht="20.100000000000001" customHeight="1" thickBot="1" x14ac:dyDescent="0.25">
      <c r="B12" s="4" t="s">
        <v>23</v>
      </c>
      <c r="C12" s="19">
        <v>5457</v>
      </c>
      <c r="D12" s="19">
        <v>2</v>
      </c>
      <c r="E12" s="19">
        <v>1</v>
      </c>
      <c r="F12" s="19">
        <v>0</v>
      </c>
      <c r="G12" s="19">
        <v>2689</v>
      </c>
      <c r="H12" s="19">
        <v>566</v>
      </c>
      <c r="I12" s="19">
        <v>164</v>
      </c>
      <c r="J12" s="19">
        <v>462</v>
      </c>
      <c r="K12" s="19">
        <v>59</v>
      </c>
      <c r="L12" s="19">
        <v>32</v>
      </c>
      <c r="M12" s="19">
        <v>37</v>
      </c>
      <c r="N12" s="19">
        <v>91</v>
      </c>
      <c r="O12" s="19">
        <v>86</v>
      </c>
      <c r="P12" s="19">
        <v>599</v>
      </c>
      <c r="Q12" s="19">
        <v>636</v>
      </c>
      <c r="R12" s="19">
        <v>33</v>
      </c>
    </row>
    <row r="13" spans="2:18" ht="20.100000000000001" customHeight="1" thickBot="1" x14ac:dyDescent="0.25">
      <c r="B13" s="4" t="s">
        <v>24</v>
      </c>
      <c r="C13" s="19">
        <v>4019</v>
      </c>
      <c r="D13" s="19">
        <v>0</v>
      </c>
      <c r="E13" s="19">
        <v>0</v>
      </c>
      <c r="F13" s="19">
        <v>0</v>
      </c>
      <c r="G13" s="19">
        <v>1676</v>
      </c>
      <c r="H13" s="19">
        <v>679</v>
      </c>
      <c r="I13" s="19">
        <v>32</v>
      </c>
      <c r="J13" s="19">
        <v>257</v>
      </c>
      <c r="K13" s="19">
        <v>102</v>
      </c>
      <c r="L13" s="19">
        <v>126</v>
      </c>
      <c r="M13" s="19">
        <v>9</v>
      </c>
      <c r="N13" s="19">
        <v>6</v>
      </c>
      <c r="O13" s="19">
        <v>124</v>
      </c>
      <c r="P13" s="19">
        <v>451</v>
      </c>
      <c r="Q13" s="19">
        <v>495</v>
      </c>
      <c r="R13" s="19">
        <v>62</v>
      </c>
    </row>
    <row r="14" spans="2:18" ht="20.100000000000001" customHeight="1" thickBot="1" x14ac:dyDescent="0.25">
      <c r="B14" s="4" t="s">
        <v>25</v>
      </c>
      <c r="C14" s="19">
        <v>8086</v>
      </c>
      <c r="D14" s="19">
        <v>0</v>
      </c>
      <c r="E14" s="19">
        <v>0</v>
      </c>
      <c r="F14" s="19">
        <v>0</v>
      </c>
      <c r="G14" s="19">
        <v>3582</v>
      </c>
      <c r="H14" s="19">
        <v>1020</v>
      </c>
      <c r="I14" s="19">
        <v>515</v>
      </c>
      <c r="J14" s="19">
        <v>277</v>
      </c>
      <c r="K14" s="19">
        <v>80</v>
      </c>
      <c r="L14" s="19">
        <v>57</v>
      </c>
      <c r="M14" s="19">
        <v>73</v>
      </c>
      <c r="N14" s="19">
        <v>71</v>
      </c>
      <c r="O14" s="19">
        <v>215</v>
      </c>
      <c r="P14" s="19">
        <v>1027</v>
      </c>
      <c r="Q14" s="19">
        <v>911</v>
      </c>
      <c r="R14" s="19">
        <v>258</v>
      </c>
    </row>
    <row r="15" spans="2:18" ht="20.100000000000001" customHeight="1" thickBot="1" x14ac:dyDescent="0.25">
      <c r="B15" s="4" t="s">
        <v>26</v>
      </c>
      <c r="C15" s="19">
        <v>12051</v>
      </c>
      <c r="D15" s="19">
        <v>6</v>
      </c>
      <c r="E15" s="19">
        <v>1</v>
      </c>
      <c r="F15" s="19">
        <v>0</v>
      </c>
      <c r="G15" s="19">
        <v>6800</v>
      </c>
      <c r="H15" s="19">
        <v>922</v>
      </c>
      <c r="I15" s="19">
        <v>158</v>
      </c>
      <c r="J15" s="19">
        <v>1319</v>
      </c>
      <c r="K15" s="19">
        <v>128</v>
      </c>
      <c r="L15" s="19">
        <v>312</v>
      </c>
      <c r="M15" s="19">
        <v>48</v>
      </c>
      <c r="N15" s="19">
        <v>63</v>
      </c>
      <c r="O15" s="19">
        <v>32</v>
      </c>
      <c r="P15" s="19">
        <v>1429</v>
      </c>
      <c r="Q15" s="19">
        <v>606</v>
      </c>
      <c r="R15" s="19">
        <v>227</v>
      </c>
    </row>
    <row r="16" spans="2:18" ht="20.100000000000001" customHeight="1" thickBot="1" x14ac:dyDescent="0.25">
      <c r="B16" s="4" t="s">
        <v>27</v>
      </c>
      <c r="C16" s="19">
        <v>2642</v>
      </c>
      <c r="D16" s="19">
        <v>0</v>
      </c>
      <c r="E16" s="19">
        <v>0</v>
      </c>
      <c r="F16" s="19">
        <v>0</v>
      </c>
      <c r="G16" s="19">
        <v>1002</v>
      </c>
      <c r="H16" s="19">
        <v>300</v>
      </c>
      <c r="I16" s="19">
        <v>21</v>
      </c>
      <c r="J16" s="19">
        <v>229</v>
      </c>
      <c r="K16" s="19">
        <v>19</v>
      </c>
      <c r="L16" s="19">
        <v>121</v>
      </c>
      <c r="M16" s="19">
        <v>14</v>
      </c>
      <c r="N16" s="19">
        <v>3</v>
      </c>
      <c r="O16" s="19">
        <v>2</v>
      </c>
      <c r="P16" s="19">
        <v>590</v>
      </c>
      <c r="Q16" s="19">
        <v>270</v>
      </c>
      <c r="R16" s="19">
        <v>71</v>
      </c>
    </row>
    <row r="17" spans="2:18" ht="20.100000000000001" customHeight="1" thickBot="1" x14ac:dyDescent="0.25">
      <c r="B17" s="4" t="s">
        <v>28</v>
      </c>
      <c r="C17" s="19">
        <v>6709</v>
      </c>
      <c r="D17" s="19">
        <v>6</v>
      </c>
      <c r="E17" s="19">
        <v>0</v>
      </c>
      <c r="F17" s="19">
        <v>1</v>
      </c>
      <c r="G17" s="19">
        <v>3468</v>
      </c>
      <c r="H17" s="19">
        <v>1008</v>
      </c>
      <c r="I17" s="19">
        <v>104</v>
      </c>
      <c r="J17" s="19">
        <v>197</v>
      </c>
      <c r="K17" s="19">
        <v>101</v>
      </c>
      <c r="L17" s="19">
        <v>35</v>
      </c>
      <c r="M17" s="19">
        <v>18</v>
      </c>
      <c r="N17" s="19">
        <v>226</v>
      </c>
      <c r="O17" s="19">
        <v>58</v>
      </c>
      <c r="P17" s="19">
        <v>457</v>
      </c>
      <c r="Q17" s="19">
        <v>993</v>
      </c>
      <c r="R17" s="19">
        <v>37</v>
      </c>
    </row>
    <row r="18" spans="2:18" ht="20.100000000000001" customHeight="1" thickBot="1" x14ac:dyDescent="0.25">
      <c r="B18" s="4" t="s">
        <v>29</v>
      </c>
      <c r="C18" s="19">
        <v>7329</v>
      </c>
      <c r="D18" s="19">
        <v>3</v>
      </c>
      <c r="E18" s="19">
        <v>0</v>
      </c>
      <c r="F18" s="19">
        <v>0</v>
      </c>
      <c r="G18" s="19">
        <v>3652</v>
      </c>
      <c r="H18" s="19">
        <v>1638</v>
      </c>
      <c r="I18" s="19">
        <v>514</v>
      </c>
      <c r="J18" s="19">
        <v>88</v>
      </c>
      <c r="K18" s="19">
        <v>30</v>
      </c>
      <c r="L18" s="19">
        <v>13</v>
      </c>
      <c r="M18" s="19">
        <v>8</v>
      </c>
      <c r="N18" s="19">
        <v>14</v>
      </c>
      <c r="O18" s="19">
        <v>4</v>
      </c>
      <c r="P18" s="19">
        <v>309</v>
      </c>
      <c r="Q18" s="19">
        <v>918</v>
      </c>
      <c r="R18" s="19">
        <v>138</v>
      </c>
    </row>
    <row r="19" spans="2:18" ht="20.100000000000001" customHeight="1" thickBot="1" x14ac:dyDescent="0.25">
      <c r="B19" s="4" t="s">
        <v>30</v>
      </c>
      <c r="C19" s="19">
        <v>33490</v>
      </c>
      <c r="D19" s="19">
        <v>22</v>
      </c>
      <c r="E19" s="19">
        <v>1</v>
      </c>
      <c r="F19" s="19">
        <v>0</v>
      </c>
      <c r="G19" s="19">
        <v>13950</v>
      </c>
      <c r="H19" s="19">
        <v>5151</v>
      </c>
      <c r="I19" s="19">
        <v>2062</v>
      </c>
      <c r="J19" s="19">
        <v>3106</v>
      </c>
      <c r="K19" s="19">
        <v>944</v>
      </c>
      <c r="L19" s="19">
        <v>364</v>
      </c>
      <c r="M19" s="19">
        <v>391</v>
      </c>
      <c r="N19" s="19">
        <v>621</v>
      </c>
      <c r="O19" s="19">
        <v>215</v>
      </c>
      <c r="P19" s="19">
        <v>2105</v>
      </c>
      <c r="Q19" s="19">
        <v>2929</v>
      </c>
      <c r="R19" s="19">
        <v>1629</v>
      </c>
    </row>
    <row r="20" spans="2:18" ht="20.100000000000001" customHeight="1" thickBot="1" x14ac:dyDescent="0.25">
      <c r="B20" s="4" t="s">
        <v>31</v>
      </c>
      <c r="C20" s="19">
        <v>31872</v>
      </c>
      <c r="D20" s="19">
        <v>10</v>
      </c>
      <c r="E20" s="19">
        <v>1</v>
      </c>
      <c r="F20" s="19">
        <v>0</v>
      </c>
      <c r="G20" s="19">
        <v>17512</v>
      </c>
      <c r="H20" s="19">
        <v>3823</v>
      </c>
      <c r="I20" s="19">
        <v>1226</v>
      </c>
      <c r="J20" s="19">
        <v>1024</v>
      </c>
      <c r="K20" s="19">
        <v>338</v>
      </c>
      <c r="L20" s="19">
        <v>301</v>
      </c>
      <c r="M20" s="19">
        <v>133</v>
      </c>
      <c r="N20" s="19">
        <v>188</v>
      </c>
      <c r="O20" s="19">
        <v>97</v>
      </c>
      <c r="P20" s="19">
        <v>2443</v>
      </c>
      <c r="Q20" s="19">
        <v>4232</v>
      </c>
      <c r="R20" s="19">
        <v>544</v>
      </c>
    </row>
    <row r="21" spans="2:18" ht="20.100000000000001" customHeight="1" thickBot="1" x14ac:dyDescent="0.25">
      <c r="B21" s="4" t="s">
        <v>32</v>
      </c>
      <c r="C21" s="19">
        <v>4234</v>
      </c>
      <c r="D21" s="19">
        <v>0</v>
      </c>
      <c r="E21" s="19">
        <v>0</v>
      </c>
      <c r="F21" s="19">
        <v>0</v>
      </c>
      <c r="G21" s="19">
        <v>1329</v>
      </c>
      <c r="H21" s="19">
        <v>493</v>
      </c>
      <c r="I21" s="19">
        <v>188</v>
      </c>
      <c r="J21" s="19">
        <v>182</v>
      </c>
      <c r="K21" s="19">
        <v>44</v>
      </c>
      <c r="L21" s="19">
        <v>144</v>
      </c>
      <c r="M21" s="19">
        <v>56</v>
      </c>
      <c r="N21" s="19">
        <v>35</v>
      </c>
      <c r="O21" s="19">
        <v>45</v>
      </c>
      <c r="P21" s="19">
        <v>1160</v>
      </c>
      <c r="Q21" s="19">
        <v>501</v>
      </c>
      <c r="R21" s="19">
        <v>57</v>
      </c>
    </row>
    <row r="22" spans="2:18" ht="20.100000000000001" customHeight="1" thickBot="1" x14ac:dyDescent="0.25">
      <c r="B22" s="4" t="s">
        <v>33</v>
      </c>
      <c r="C22" s="19">
        <v>8094</v>
      </c>
      <c r="D22" s="19">
        <v>7</v>
      </c>
      <c r="E22" s="19">
        <v>0</v>
      </c>
      <c r="F22" s="19">
        <v>0</v>
      </c>
      <c r="G22" s="19">
        <v>4170</v>
      </c>
      <c r="H22" s="19">
        <v>1173</v>
      </c>
      <c r="I22" s="19">
        <v>248</v>
      </c>
      <c r="J22" s="19">
        <v>603</v>
      </c>
      <c r="K22" s="19">
        <v>65</v>
      </c>
      <c r="L22" s="19">
        <v>287</v>
      </c>
      <c r="M22" s="19">
        <v>78</v>
      </c>
      <c r="N22" s="19">
        <v>94</v>
      </c>
      <c r="O22" s="19">
        <v>20</v>
      </c>
      <c r="P22" s="19">
        <v>347</v>
      </c>
      <c r="Q22" s="19">
        <v>828</v>
      </c>
      <c r="R22" s="19">
        <v>174</v>
      </c>
    </row>
    <row r="23" spans="2:18" ht="20.100000000000001" customHeight="1" thickBot="1" x14ac:dyDescent="0.25">
      <c r="B23" s="4" t="s">
        <v>34</v>
      </c>
      <c r="C23" s="19">
        <v>33005</v>
      </c>
      <c r="D23" s="19">
        <v>11</v>
      </c>
      <c r="E23" s="19">
        <v>0</v>
      </c>
      <c r="F23" s="19">
        <v>1</v>
      </c>
      <c r="G23" s="19">
        <v>16924</v>
      </c>
      <c r="H23" s="19">
        <v>2390</v>
      </c>
      <c r="I23" s="19">
        <v>914</v>
      </c>
      <c r="J23" s="19">
        <v>1728</v>
      </c>
      <c r="K23" s="19">
        <v>271</v>
      </c>
      <c r="L23" s="19">
        <v>1252</v>
      </c>
      <c r="M23" s="19">
        <v>143</v>
      </c>
      <c r="N23" s="19">
        <v>45</v>
      </c>
      <c r="O23" s="19">
        <v>108</v>
      </c>
      <c r="P23" s="19">
        <v>2829</v>
      </c>
      <c r="Q23" s="19">
        <v>4565</v>
      </c>
      <c r="R23" s="19">
        <v>1824</v>
      </c>
    </row>
    <row r="24" spans="2:18" ht="20.100000000000001" customHeight="1" thickBot="1" x14ac:dyDescent="0.25">
      <c r="B24" s="4" t="s">
        <v>35</v>
      </c>
      <c r="C24" s="19">
        <v>9966</v>
      </c>
      <c r="D24" s="19">
        <v>1</v>
      </c>
      <c r="E24" s="19">
        <v>0</v>
      </c>
      <c r="F24" s="19">
        <v>0</v>
      </c>
      <c r="G24" s="19">
        <v>5105</v>
      </c>
      <c r="H24" s="19">
        <v>1360</v>
      </c>
      <c r="I24" s="19">
        <v>360</v>
      </c>
      <c r="J24" s="19">
        <v>429</v>
      </c>
      <c r="K24" s="19">
        <v>70</v>
      </c>
      <c r="L24" s="19">
        <v>54</v>
      </c>
      <c r="M24" s="19">
        <v>41</v>
      </c>
      <c r="N24" s="19">
        <v>111</v>
      </c>
      <c r="O24" s="19">
        <v>231</v>
      </c>
      <c r="P24" s="19">
        <v>1239</v>
      </c>
      <c r="Q24" s="19">
        <v>884</v>
      </c>
      <c r="R24" s="19">
        <v>81</v>
      </c>
    </row>
    <row r="25" spans="2:18" ht="20.100000000000001" customHeight="1" thickBot="1" x14ac:dyDescent="0.25">
      <c r="B25" s="4" t="s">
        <v>36</v>
      </c>
      <c r="C25" s="19">
        <v>3107</v>
      </c>
      <c r="D25" s="19">
        <v>0</v>
      </c>
      <c r="E25" s="19">
        <v>1</v>
      </c>
      <c r="F25" s="19">
        <v>0</v>
      </c>
      <c r="G25" s="19">
        <v>1843</v>
      </c>
      <c r="H25" s="19">
        <v>486</v>
      </c>
      <c r="I25" s="19">
        <v>29</v>
      </c>
      <c r="J25" s="19">
        <v>69</v>
      </c>
      <c r="K25" s="19">
        <v>10</v>
      </c>
      <c r="L25" s="19">
        <v>10</v>
      </c>
      <c r="M25" s="19">
        <v>1</v>
      </c>
      <c r="N25" s="19">
        <v>10</v>
      </c>
      <c r="O25" s="19">
        <v>2</v>
      </c>
      <c r="P25" s="19">
        <v>146</v>
      </c>
      <c r="Q25" s="19">
        <v>392</v>
      </c>
      <c r="R25" s="19">
        <v>108</v>
      </c>
    </row>
    <row r="26" spans="2:18" ht="20.100000000000001" customHeight="1" thickBot="1" x14ac:dyDescent="0.25">
      <c r="B26" s="5" t="s">
        <v>37</v>
      </c>
      <c r="C26" s="19">
        <v>7294</v>
      </c>
      <c r="D26" s="19">
        <v>2</v>
      </c>
      <c r="E26" s="19">
        <v>0</v>
      </c>
      <c r="F26" s="19">
        <v>0</v>
      </c>
      <c r="G26" s="19">
        <v>3800</v>
      </c>
      <c r="H26" s="19">
        <v>1449</v>
      </c>
      <c r="I26" s="19">
        <v>237</v>
      </c>
      <c r="J26" s="19">
        <v>43</v>
      </c>
      <c r="K26" s="19">
        <v>95</v>
      </c>
      <c r="L26" s="19">
        <v>42</v>
      </c>
      <c r="M26" s="19">
        <v>2</v>
      </c>
      <c r="N26" s="19">
        <v>0</v>
      </c>
      <c r="O26" s="19">
        <v>6</v>
      </c>
      <c r="P26" s="19">
        <v>757</v>
      </c>
      <c r="Q26" s="19">
        <v>718</v>
      </c>
      <c r="R26" s="19">
        <v>143</v>
      </c>
    </row>
    <row r="27" spans="2:18" ht="20.100000000000001" customHeight="1" thickBot="1" x14ac:dyDescent="0.25">
      <c r="B27" s="6" t="s">
        <v>38</v>
      </c>
      <c r="C27" s="20">
        <v>1105</v>
      </c>
      <c r="D27" s="20">
        <v>1</v>
      </c>
      <c r="E27" s="20">
        <v>0</v>
      </c>
      <c r="F27" s="20">
        <v>0</v>
      </c>
      <c r="G27" s="20">
        <v>645</v>
      </c>
      <c r="H27" s="20">
        <v>270</v>
      </c>
      <c r="I27" s="20">
        <v>4</v>
      </c>
      <c r="J27" s="20">
        <v>8</v>
      </c>
      <c r="K27" s="20">
        <v>11</v>
      </c>
      <c r="L27" s="20">
        <v>1</v>
      </c>
      <c r="M27" s="20">
        <v>1</v>
      </c>
      <c r="N27" s="20">
        <v>1</v>
      </c>
      <c r="O27" s="20">
        <v>12</v>
      </c>
      <c r="P27" s="20">
        <v>68</v>
      </c>
      <c r="Q27" s="20">
        <v>78</v>
      </c>
      <c r="R27" s="20">
        <v>5</v>
      </c>
    </row>
    <row r="28" spans="2:18" ht="20.100000000000001" customHeight="1" thickBot="1" x14ac:dyDescent="0.25">
      <c r="B28" s="7" t="s">
        <v>39</v>
      </c>
      <c r="C28" s="9">
        <f>SUM(C11:C27)</f>
        <v>221223</v>
      </c>
      <c r="D28" s="9">
        <f t="shared" ref="D28:R28" si="0">SUM(D11:D27)</f>
        <v>88</v>
      </c>
      <c r="E28" s="9">
        <f t="shared" si="0"/>
        <v>7</v>
      </c>
      <c r="F28" s="9">
        <f t="shared" si="0"/>
        <v>2</v>
      </c>
      <c r="G28" s="9">
        <f t="shared" si="0"/>
        <v>108383</v>
      </c>
      <c r="H28" s="9">
        <f t="shared" si="0"/>
        <v>30223</v>
      </c>
      <c r="I28" s="9">
        <f t="shared" si="0"/>
        <v>8298</v>
      </c>
      <c r="J28" s="9">
        <f t="shared" si="0"/>
        <v>12189</v>
      </c>
      <c r="K28" s="9">
        <f t="shared" si="0"/>
        <v>2818</v>
      </c>
      <c r="L28" s="9">
        <f t="shared" si="0"/>
        <v>4121</v>
      </c>
      <c r="M28" s="9">
        <f t="shared" si="0"/>
        <v>1212</v>
      </c>
      <c r="N28" s="9">
        <f t="shared" si="0"/>
        <v>1821</v>
      </c>
      <c r="O28" s="9">
        <f t="shared" si="0"/>
        <v>1406</v>
      </c>
      <c r="P28" s="9">
        <f t="shared" si="0"/>
        <v>18860</v>
      </c>
      <c r="Q28" s="9">
        <f t="shared" si="0"/>
        <v>25302</v>
      </c>
      <c r="R28" s="9">
        <f t="shared" si="0"/>
        <v>6493</v>
      </c>
    </row>
    <row r="29" spans="2:1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7" t="s">
        <v>69</v>
      </c>
      <c r="D9" s="64"/>
      <c r="E9" s="64"/>
      <c r="F9" s="68"/>
      <c r="G9" s="67" t="s">
        <v>70</v>
      </c>
      <c r="H9" s="64"/>
      <c r="I9" s="64"/>
      <c r="J9" s="68"/>
      <c r="K9" s="67" t="s">
        <v>71</v>
      </c>
      <c r="L9" s="64"/>
      <c r="M9" s="64"/>
      <c r="N9" s="64"/>
      <c r="O9" s="64"/>
      <c r="P9" s="68"/>
      <c r="Q9" s="67" t="s">
        <v>72</v>
      </c>
      <c r="R9" s="64"/>
      <c r="S9" s="64"/>
      <c r="T9" s="64"/>
      <c r="U9" s="64"/>
      <c r="V9" s="68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8">
        <v>2178</v>
      </c>
      <c r="D11" s="18">
        <v>609</v>
      </c>
      <c r="E11" s="18">
        <v>1091</v>
      </c>
      <c r="F11" s="18">
        <v>478</v>
      </c>
      <c r="G11" s="18">
        <v>750</v>
      </c>
      <c r="H11" s="18">
        <v>0</v>
      </c>
      <c r="I11" s="18">
        <v>751</v>
      </c>
      <c r="J11" s="18">
        <v>20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795</v>
      </c>
      <c r="R11" s="18">
        <v>1175</v>
      </c>
      <c r="S11" s="18">
        <v>19</v>
      </c>
      <c r="T11" s="18">
        <v>65</v>
      </c>
      <c r="U11" s="18">
        <v>626</v>
      </c>
      <c r="V11" s="18">
        <v>572</v>
      </c>
    </row>
    <row r="12" spans="2:22" ht="20.100000000000001" customHeight="1" thickBot="1" x14ac:dyDescent="0.25">
      <c r="B12" s="4" t="s">
        <v>23</v>
      </c>
      <c r="C12" s="19">
        <v>333</v>
      </c>
      <c r="D12" s="19">
        <v>20</v>
      </c>
      <c r="E12" s="19">
        <v>191</v>
      </c>
      <c r="F12" s="19">
        <v>122</v>
      </c>
      <c r="G12" s="19">
        <v>118</v>
      </c>
      <c r="H12" s="19">
        <v>0</v>
      </c>
      <c r="I12" s="19">
        <v>116</v>
      </c>
      <c r="J12" s="19">
        <v>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123</v>
      </c>
      <c r="R12" s="19">
        <v>120</v>
      </c>
      <c r="S12" s="19">
        <v>0</v>
      </c>
      <c r="T12" s="19">
        <v>1</v>
      </c>
      <c r="U12" s="19">
        <v>96</v>
      </c>
      <c r="V12" s="19">
        <v>80</v>
      </c>
    </row>
    <row r="13" spans="2:22" ht="20.100000000000001" customHeight="1" thickBot="1" x14ac:dyDescent="0.25">
      <c r="B13" s="4" t="s">
        <v>24</v>
      </c>
      <c r="C13" s="19">
        <v>127</v>
      </c>
      <c r="D13" s="19">
        <v>39</v>
      </c>
      <c r="E13" s="19">
        <v>63</v>
      </c>
      <c r="F13" s="19">
        <v>25</v>
      </c>
      <c r="G13" s="19">
        <v>90</v>
      </c>
      <c r="H13" s="19">
        <v>0</v>
      </c>
      <c r="I13" s="19">
        <v>93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86</v>
      </c>
      <c r="R13" s="19">
        <v>99</v>
      </c>
      <c r="S13" s="19">
        <v>2</v>
      </c>
      <c r="T13" s="19">
        <v>9</v>
      </c>
      <c r="U13" s="19">
        <v>65</v>
      </c>
      <c r="V13" s="19">
        <v>42</v>
      </c>
    </row>
    <row r="14" spans="2:22" ht="20.100000000000001" customHeight="1" thickBot="1" x14ac:dyDescent="0.25">
      <c r="B14" s="4" t="s">
        <v>25</v>
      </c>
      <c r="C14" s="19">
        <v>214</v>
      </c>
      <c r="D14" s="19">
        <v>83</v>
      </c>
      <c r="E14" s="19">
        <v>93</v>
      </c>
      <c r="F14" s="19">
        <v>38</v>
      </c>
      <c r="G14" s="19">
        <v>67</v>
      </c>
      <c r="H14" s="19">
        <v>0</v>
      </c>
      <c r="I14" s="19">
        <v>69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122</v>
      </c>
      <c r="R14" s="19">
        <v>127</v>
      </c>
      <c r="S14" s="19">
        <v>6</v>
      </c>
      <c r="T14" s="19">
        <v>15</v>
      </c>
      <c r="U14" s="19">
        <v>87</v>
      </c>
      <c r="V14" s="19">
        <v>114</v>
      </c>
    </row>
    <row r="15" spans="2:22" ht="20.100000000000001" customHeight="1" thickBot="1" x14ac:dyDescent="0.25">
      <c r="B15" s="4" t="s">
        <v>26</v>
      </c>
      <c r="C15" s="19">
        <v>882</v>
      </c>
      <c r="D15" s="19">
        <v>117</v>
      </c>
      <c r="E15" s="19">
        <v>612</v>
      </c>
      <c r="F15" s="19">
        <v>153</v>
      </c>
      <c r="G15" s="19">
        <v>533</v>
      </c>
      <c r="H15" s="19">
        <v>2</v>
      </c>
      <c r="I15" s="19">
        <v>522</v>
      </c>
      <c r="J15" s="19">
        <v>26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539</v>
      </c>
      <c r="R15" s="19">
        <v>546</v>
      </c>
      <c r="S15" s="19">
        <v>35</v>
      </c>
      <c r="T15" s="19">
        <v>132</v>
      </c>
      <c r="U15" s="19">
        <v>498</v>
      </c>
      <c r="V15" s="19">
        <v>342</v>
      </c>
    </row>
    <row r="16" spans="2:22" ht="20.100000000000001" customHeight="1" thickBot="1" x14ac:dyDescent="0.25">
      <c r="B16" s="4" t="s">
        <v>27</v>
      </c>
      <c r="C16" s="19">
        <v>203</v>
      </c>
      <c r="D16" s="19">
        <v>106</v>
      </c>
      <c r="E16" s="19">
        <v>30</v>
      </c>
      <c r="F16" s="19">
        <v>67</v>
      </c>
      <c r="G16" s="19">
        <v>45</v>
      </c>
      <c r="H16" s="19">
        <v>0</v>
      </c>
      <c r="I16" s="19">
        <v>45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31</v>
      </c>
      <c r="R16" s="19">
        <v>31</v>
      </c>
      <c r="S16" s="19">
        <v>0</v>
      </c>
      <c r="T16" s="19">
        <v>0</v>
      </c>
      <c r="U16" s="19">
        <v>29</v>
      </c>
      <c r="V16" s="19">
        <v>24</v>
      </c>
    </row>
    <row r="17" spans="2:22" ht="20.100000000000001" customHeight="1" thickBot="1" x14ac:dyDescent="0.25">
      <c r="B17" s="4" t="s">
        <v>28</v>
      </c>
      <c r="C17" s="19">
        <v>665</v>
      </c>
      <c r="D17" s="19">
        <v>85</v>
      </c>
      <c r="E17" s="19">
        <v>98</v>
      </c>
      <c r="F17" s="19">
        <v>482</v>
      </c>
      <c r="G17" s="19">
        <v>75</v>
      </c>
      <c r="H17" s="19">
        <v>0</v>
      </c>
      <c r="I17" s="19">
        <v>66</v>
      </c>
      <c r="J17" s="19">
        <v>10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74</v>
      </c>
      <c r="R17" s="19">
        <v>74</v>
      </c>
      <c r="S17" s="19">
        <v>0</v>
      </c>
      <c r="T17" s="19">
        <v>1</v>
      </c>
      <c r="U17" s="19">
        <v>62</v>
      </c>
      <c r="V17" s="19">
        <v>57</v>
      </c>
    </row>
    <row r="18" spans="2:22" ht="20.100000000000001" customHeight="1" thickBot="1" x14ac:dyDescent="0.25">
      <c r="B18" s="4" t="s">
        <v>29</v>
      </c>
      <c r="C18" s="19">
        <v>276</v>
      </c>
      <c r="D18" s="19">
        <v>88</v>
      </c>
      <c r="E18" s="19">
        <v>103</v>
      </c>
      <c r="F18" s="19">
        <v>85</v>
      </c>
      <c r="G18" s="19">
        <v>80</v>
      </c>
      <c r="H18" s="19">
        <v>0</v>
      </c>
      <c r="I18" s="19">
        <v>83</v>
      </c>
      <c r="J18" s="19">
        <v>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65</v>
      </c>
      <c r="R18" s="19">
        <v>93</v>
      </c>
      <c r="S18" s="19">
        <v>0</v>
      </c>
      <c r="T18" s="19">
        <v>2</v>
      </c>
      <c r="U18" s="19">
        <v>39</v>
      </c>
      <c r="V18" s="19">
        <v>113</v>
      </c>
    </row>
    <row r="19" spans="2:22" ht="20.100000000000001" customHeight="1" thickBot="1" x14ac:dyDescent="0.25">
      <c r="B19" s="4" t="s">
        <v>30</v>
      </c>
      <c r="C19" s="19">
        <v>926</v>
      </c>
      <c r="D19" s="19">
        <v>440</v>
      </c>
      <c r="E19" s="19">
        <v>237</v>
      </c>
      <c r="F19" s="19">
        <v>249</v>
      </c>
      <c r="G19" s="19">
        <v>222</v>
      </c>
      <c r="H19" s="19">
        <v>0</v>
      </c>
      <c r="I19" s="19">
        <v>211</v>
      </c>
      <c r="J19" s="19">
        <v>28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189</v>
      </c>
      <c r="R19" s="19">
        <v>222</v>
      </c>
      <c r="S19" s="19">
        <v>14</v>
      </c>
      <c r="T19" s="19">
        <v>13</v>
      </c>
      <c r="U19" s="19">
        <v>160</v>
      </c>
      <c r="V19" s="19">
        <v>186</v>
      </c>
    </row>
    <row r="20" spans="2:22" ht="20.100000000000001" customHeight="1" thickBot="1" x14ac:dyDescent="0.25">
      <c r="B20" s="4" t="s">
        <v>31</v>
      </c>
      <c r="C20" s="19">
        <v>1057</v>
      </c>
      <c r="D20" s="19">
        <v>562</v>
      </c>
      <c r="E20" s="19">
        <v>427</v>
      </c>
      <c r="F20" s="19">
        <v>68</v>
      </c>
      <c r="G20" s="19">
        <v>212</v>
      </c>
      <c r="H20" s="19">
        <v>0</v>
      </c>
      <c r="I20" s="19">
        <v>203</v>
      </c>
      <c r="J20" s="19">
        <v>13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584</v>
      </c>
      <c r="R20" s="19">
        <v>611</v>
      </c>
      <c r="S20" s="19">
        <v>22</v>
      </c>
      <c r="T20" s="19">
        <v>46</v>
      </c>
      <c r="U20" s="19">
        <v>453</v>
      </c>
      <c r="V20" s="19">
        <v>290</v>
      </c>
    </row>
    <row r="21" spans="2:22" ht="20.100000000000001" customHeight="1" thickBot="1" x14ac:dyDescent="0.25">
      <c r="B21" s="4" t="s">
        <v>32</v>
      </c>
      <c r="C21" s="19">
        <v>88</v>
      </c>
      <c r="D21" s="19">
        <v>32</v>
      </c>
      <c r="E21" s="19">
        <v>51</v>
      </c>
      <c r="F21" s="19">
        <v>5</v>
      </c>
      <c r="G21" s="19">
        <v>52</v>
      </c>
      <c r="H21" s="19">
        <v>0</v>
      </c>
      <c r="I21" s="19">
        <v>51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65</v>
      </c>
      <c r="R21" s="19">
        <v>65</v>
      </c>
      <c r="S21" s="19">
        <v>0</v>
      </c>
      <c r="T21" s="19">
        <v>4</v>
      </c>
      <c r="U21" s="19">
        <v>60</v>
      </c>
      <c r="V21" s="19">
        <v>38</v>
      </c>
    </row>
    <row r="22" spans="2:22" ht="20.100000000000001" customHeight="1" thickBot="1" x14ac:dyDescent="0.25">
      <c r="B22" s="4" t="s">
        <v>33</v>
      </c>
      <c r="C22" s="19">
        <v>447</v>
      </c>
      <c r="D22" s="19">
        <v>177</v>
      </c>
      <c r="E22" s="19">
        <v>181</v>
      </c>
      <c r="F22" s="19">
        <v>89</v>
      </c>
      <c r="G22" s="19">
        <v>115</v>
      </c>
      <c r="H22" s="19">
        <v>0</v>
      </c>
      <c r="I22" s="19">
        <v>112</v>
      </c>
      <c r="J22" s="19">
        <v>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94</v>
      </c>
      <c r="R22" s="19">
        <v>93</v>
      </c>
      <c r="S22" s="19">
        <v>3</v>
      </c>
      <c r="T22" s="19">
        <v>16</v>
      </c>
      <c r="U22" s="19">
        <v>84</v>
      </c>
      <c r="V22" s="19">
        <v>94</v>
      </c>
    </row>
    <row r="23" spans="2:22" ht="20.100000000000001" customHeight="1" thickBot="1" x14ac:dyDescent="0.25">
      <c r="B23" s="4" t="s">
        <v>34</v>
      </c>
      <c r="C23" s="19">
        <v>1018</v>
      </c>
      <c r="D23" s="19">
        <v>222</v>
      </c>
      <c r="E23" s="19">
        <v>246</v>
      </c>
      <c r="F23" s="19">
        <v>550</v>
      </c>
      <c r="G23" s="19">
        <v>130</v>
      </c>
      <c r="H23" s="19">
        <v>0</v>
      </c>
      <c r="I23" s="19">
        <v>134</v>
      </c>
      <c r="J23" s="19">
        <v>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193</v>
      </c>
      <c r="R23" s="19">
        <v>233</v>
      </c>
      <c r="S23" s="19">
        <v>1</v>
      </c>
      <c r="T23" s="19">
        <v>26</v>
      </c>
      <c r="U23" s="19">
        <v>149</v>
      </c>
      <c r="V23" s="19">
        <v>143</v>
      </c>
    </row>
    <row r="24" spans="2:22" ht="20.100000000000001" customHeight="1" thickBot="1" x14ac:dyDescent="0.25">
      <c r="B24" s="4" t="s">
        <v>35</v>
      </c>
      <c r="C24" s="19">
        <v>326</v>
      </c>
      <c r="D24" s="19">
        <v>185</v>
      </c>
      <c r="E24" s="19">
        <v>96</v>
      </c>
      <c r="F24" s="19">
        <v>45</v>
      </c>
      <c r="G24" s="19">
        <v>234</v>
      </c>
      <c r="H24" s="19">
        <v>0</v>
      </c>
      <c r="I24" s="19">
        <v>232</v>
      </c>
      <c r="J24" s="19">
        <v>10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190</v>
      </c>
      <c r="R24" s="19">
        <v>194</v>
      </c>
      <c r="S24" s="19">
        <v>1</v>
      </c>
      <c r="T24" s="19">
        <v>8</v>
      </c>
      <c r="U24" s="19">
        <v>162</v>
      </c>
      <c r="V24" s="19">
        <v>142</v>
      </c>
    </row>
    <row r="25" spans="2:22" ht="20.100000000000001" customHeight="1" thickBot="1" x14ac:dyDescent="0.25">
      <c r="B25" s="4" t="s">
        <v>36</v>
      </c>
      <c r="C25" s="19">
        <v>67</v>
      </c>
      <c r="D25" s="19">
        <v>17</v>
      </c>
      <c r="E25" s="19">
        <v>40</v>
      </c>
      <c r="F25" s="19">
        <v>10</v>
      </c>
      <c r="G25" s="19">
        <v>7</v>
      </c>
      <c r="H25" s="19">
        <v>0</v>
      </c>
      <c r="I25" s="19">
        <v>7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39</v>
      </c>
      <c r="R25" s="19">
        <v>39</v>
      </c>
      <c r="S25" s="19">
        <v>0</v>
      </c>
      <c r="T25" s="19">
        <v>6</v>
      </c>
      <c r="U25" s="19">
        <v>28</v>
      </c>
      <c r="V25" s="19">
        <v>24</v>
      </c>
    </row>
    <row r="26" spans="2:22" ht="20.100000000000001" customHeight="1" thickBot="1" x14ac:dyDescent="0.25">
      <c r="B26" s="5" t="s">
        <v>37</v>
      </c>
      <c r="C26" s="19">
        <v>263</v>
      </c>
      <c r="D26" s="19">
        <v>177</v>
      </c>
      <c r="E26" s="19">
        <v>62</v>
      </c>
      <c r="F26" s="19">
        <v>24</v>
      </c>
      <c r="G26" s="19">
        <v>143</v>
      </c>
      <c r="H26" s="19">
        <v>0</v>
      </c>
      <c r="I26" s="19">
        <v>148</v>
      </c>
      <c r="J26" s="19">
        <v>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126</v>
      </c>
      <c r="R26" s="19">
        <v>138</v>
      </c>
      <c r="S26" s="19">
        <v>1</v>
      </c>
      <c r="T26" s="19">
        <v>31</v>
      </c>
      <c r="U26" s="19">
        <v>73</v>
      </c>
      <c r="V26" s="19">
        <v>90</v>
      </c>
    </row>
    <row r="27" spans="2:22" ht="20.100000000000001" customHeight="1" thickBot="1" x14ac:dyDescent="0.25">
      <c r="B27" s="6" t="s">
        <v>38</v>
      </c>
      <c r="C27" s="20">
        <v>15</v>
      </c>
      <c r="D27" s="20">
        <v>8</v>
      </c>
      <c r="E27" s="20">
        <v>4</v>
      </c>
      <c r="F27" s="20">
        <v>3</v>
      </c>
      <c r="G27" s="20">
        <v>7</v>
      </c>
      <c r="H27" s="20">
        <v>0</v>
      </c>
      <c r="I27" s="20">
        <v>7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15</v>
      </c>
      <c r="R27" s="20">
        <v>15</v>
      </c>
      <c r="S27" s="20">
        <v>0</v>
      </c>
      <c r="T27" s="20">
        <v>0</v>
      </c>
      <c r="U27" s="20">
        <v>9</v>
      </c>
      <c r="V27" s="20">
        <v>13</v>
      </c>
    </row>
    <row r="28" spans="2:22" ht="20.100000000000001" customHeight="1" thickBot="1" x14ac:dyDescent="0.25">
      <c r="B28" s="7" t="s">
        <v>39</v>
      </c>
      <c r="C28" s="9">
        <f>SUM(C11:C27)</f>
        <v>9085</v>
      </c>
      <c r="D28" s="9">
        <f t="shared" ref="D28:V28" si="0">SUM(D11:D27)</f>
        <v>2967</v>
      </c>
      <c r="E28" s="9">
        <f t="shared" si="0"/>
        <v>3625</v>
      </c>
      <c r="F28" s="9">
        <f t="shared" si="0"/>
        <v>2493</v>
      </c>
      <c r="G28" s="9">
        <f t="shared" si="0"/>
        <v>2880</v>
      </c>
      <c r="H28" s="9">
        <f t="shared" si="0"/>
        <v>2</v>
      </c>
      <c r="I28" s="9">
        <f t="shared" si="0"/>
        <v>2850</v>
      </c>
      <c r="J28" s="9">
        <f t="shared" si="0"/>
        <v>133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3330</v>
      </c>
      <c r="R28" s="9">
        <f t="shared" si="0"/>
        <v>3875</v>
      </c>
      <c r="S28" s="9">
        <f t="shared" si="0"/>
        <v>104</v>
      </c>
      <c r="T28" s="9">
        <f t="shared" si="0"/>
        <v>375</v>
      </c>
      <c r="U28" s="9">
        <f t="shared" si="0"/>
        <v>2680</v>
      </c>
      <c r="V28" s="9">
        <f t="shared" si="0"/>
        <v>2364</v>
      </c>
    </row>
    <row r="29" spans="2:2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67" t="s">
        <v>80</v>
      </c>
      <c r="D9" s="64"/>
      <c r="E9" s="64"/>
      <c r="F9" s="68"/>
      <c r="G9" s="67" t="s">
        <v>81</v>
      </c>
      <c r="H9" s="64"/>
      <c r="I9" s="64"/>
      <c r="J9" s="68"/>
      <c r="K9" s="67" t="s">
        <v>82</v>
      </c>
      <c r="L9" s="64"/>
      <c r="M9" s="64"/>
      <c r="N9" s="68"/>
      <c r="O9" s="67" t="s">
        <v>83</v>
      </c>
      <c r="P9" s="64"/>
      <c r="Q9" s="64"/>
      <c r="R9" s="68"/>
      <c r="S9" s="67" t="s">
        <v>84</v>
      </c>
      <c r="T9" s="64"/>
      <c r="U9" s="64"/>
      <c r="V9" s="68"/>
      <c r="W9" s="67" t="s">
        <v>85</v>
      </c>
      <c r="X9" s="64"/>
      <c r="Y9" s="64"/>
      <c r="Z9" s="68"/>
      <c r="AA9" s="67" t="s">
        <v>86</v>
      </c>
      <c r="AB9" s="64"/>
      <c r="AC9" s="64"/>
      <c r="AD9" s="68"/>
      <c r="AE9" s="67" t="s">
        <v>87</v>
      </c>
      <c r="AF9" s="64"/>
      <c r="AG9" s="64"/>
      <c r="AH9" s="68"/>
      <c r="AI9" s="67" t="s">
        <v>88</v>
      </c>
      <c r="AJ9" s="64"/>
      <c r="AK9" s="64"/>
      <c r="AL9" s="68"/>
      <c r="AM9" s="67" t="s">
        <v>89</v>
      </c>
      <c r="AN9" s="64"/>
      <c r="AO9" s="64"/>
      <c r="AP9" s="68"/>
      <c r="AQ9" s="67" t="s">
        <v>90</v>
      </c>
      <c r="AR9" s="64"/>
      <c r="AS9" s="64"/>
      <c r="AT9" s="68"/>
      <c r="AU9" s="67" t="s">
        <v>255</v>
      </c>
      <c r="AV9" s="64"/>
      <c r="AW9" s="64"/>
      <c r="AX9" s="68"/>
      <c r="AY9" s="67" t="s">
        <v>91</v>
      </c>
      <c r="AZ9" s="64"/>
      <c r="BA9" s="64"/>
      <c r="BB9" s="68"/>
      <c r="BC9" s="67" t="s">
        <v>243</v>
      </c>
      <c r="BD9" s="64"/>
      <c r="BE9" s="64"/>
      <c r="BF9" s="68"/>
      <c r="BG9" s="67" t="s">
        <v>92</v>
      </c>
      <c r="BH9" s="64"/>
      <c r="BI9" s="64"/>
      <c r="BJ9" s="68"/>
      <c r="BK9" s="67" t="s">
        <v>93</v>
      </c>
      <c r="BL9" s="64"/>
      <c r="BM9" s="64"/>
      <c r="BN9" s="68"/>
      <c r="BO9" s="67" t="s">
        <v>94</v>
      </c>
      <c r="BP9" s="64"/>
      <c r="BQ9" s="64"/>
      <c r="BR9" s="68"/>
      <c r="BS9" s="67" t="s">
        <v>95</v>
      </c>
      <c r="BT9" s="64"/>
      <c r="BU9" s="64"/>
      <c r="BV9" s="68"/>
      <c r="BW9" s="67" t="s">
        <v>96</v>
      </c>
      <c r="BX9" s="64"/>
      <c r="BY9" s="64"/>
      <c r="BZ9" s="68"/>
      <c r="CA9" s="67" t="s">
        <v>97</v>
      </c>
      <c r="CB9" s="64"/>
      <c r="CC9" s="64"/>
      <c r="CD9" s="68"/>
      <c r="CE9" s="67" t="s">
        <v>244</v>
      </c>
      <c r="CF9" s="64"/>
      <c r="CG9" s="64"/>
      <c r="CH9" s="64"/>
      <c r="CI9" s="67" t="s">
        <v>245</v>
      </c>
      <c r="CJ9" s="64"/>
      <c r="CK9" s="64"/>
      <c r="CL9" s="64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8" t="s">
        <v>48</v>
      </c>
      <c r="AV10" s="8" t="s">
        <v>98</v>
      </c>
      <c r="AW10" s="8" t="s">
        <v>50</v>
      </c>
      <c r="AX10" s="8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8" t="s">
        <v>48</v>
      </c>
      <c r="BD10" s="8" t="s">
        <v>98</v>
      </c>
      <c r="BE10" s="8" t="s">
        <v>50</v>
      </c>
      <c r="BF10" s="8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8" t="s">
        <v>48</v>
      </c>
      <c r="CF10" s="8" t="s">
        <v>98</v>
      </c>
      <c r="CG10" s="8" t="s">
        <v>50</v>
      </c>
      <c r="CH10" s="8" t="s">
        <v>51</v>
      </c>
      <c r="CI10" s="8" t="s">
        <v>48</v>
      </c>
      <c r="CJ10" s="8" t="s">
        <v>98</v>
      </c>
      <c r="CK10" s="8" t="s">
        <v>50</v>
      </c>
      <c r="CL10" s="8" t="s">
        <v>51</v>
      </c>
    </row>
    <row r="11" spans="2:90" ht="20.100000000000001" customHeight="1" thickBot="1" x14ac:dyDescent="0.25">
      <c r="B11" s="3" t="s">
        <v>22</v>
      </c>
      <c r="C11" s="18">
        <v>3939</v>
      </c>
      <c r="D11" s="18">
        <v>52</v>
      </c>
      <c r="E11" s="18">
        <v>3663</v>
      </c>
      <c r="F11" s="18">
        <v>3542</v>
      </c>
      <c r="G11" s="18">
        <v>23</v>
      </c>
      <c r="H11" s="18">
        <v>0</v>
      </c>
      <c r="I11" s="18">
        <v>27</v>
      </c>
      <c r="J11" s="18">
        <v>20</v>
      </c>
      <c r="K11" s="18">
        <v>39</v>
      </c>
      <c r="L11" s="18">
        <v>0</v>
      </c>
      <c r="M11" s="18">
        <v>34</v>
      </c>
      <c r="N11" s="18">
        <v>16</v>
      </c>
      <c r="O11" s="18">
        <v>0</v>
      </c>
      <c r="P11" s="18">
        <v>0</v>
      </c>
      <c r="Q11" s="18">
        <v>3</v>
      </c>
      <c r="R11" s="18">
        <v>0</v>
      </c>
      <c r="S11" s="18">
        <v>91</v>
      </c>
      <c r="T11" s="18">
        <v>30</v>
      </c>
      <c r="U11" s="18">
        <v>125</v>
      </c>
      <c r="V11" s="18">
        <v>25</v>
      </c>
      <c r="W11" s="18">
        <v>1243</v>
      </c>
      <c r="X11" s="18">
        <v>1</v>
      </c>
      <c r="Y11" s="18">
        <v>1118</v>
      </c>
      <c r="Z11" s="18">
        <v>1147</v>
      </c>
      <c r="AA11" s="18">
        <v>3</v>
      </c>
      <c r="AB11" s="18">
        <v>3</v>
      </c>
      <c r="AC11" s="18">
        <v>6</v>
      </c>
      <c r="AD11" s="18">
        <v>2</v>
      </c>
      <c r="AE11" s="18">
        <v>30</v>
      </c>
      <c r="AF11" s="18">
        <v>0</v>
      </c>
      <c r="AG11" s="18">
        <v>28</v>
      </c>
      <c r="AH11" s="18">
        <v>33</v>
      </c>
      <c r="AI11" s="18">
        <v>0</v>
      </c>
      <c r="AJ11" s="18">
        <v>0</v>
      </c>
      <c r="AK11" s="18">
        <v>0</v>
      </c>
      <c r="AL11" s="18">
        <v>0</v>
      </c>
      <c r="AM11" s="18">
        <v>51</v>
      </c>
      <c r="AN11" s="18">
        <v>6</v>
      </c>
      <c r="AO11" s="18">
        <v>49</v>
      </c>
      <c r="AP11" s="18">
        <v>26</v>
      </c>
      <c r="AQ11" s="18">
        <v>763</v>
      </c>
      <c r="AR11" s="18">
        <v>0</v>
      </c>
      <c r="AS11" s="18">
        <v>693</v>
      </c>
      <c r="AT11" s="18">
        <v>616</v>
      </c>
      <c r="AU11" s="18">
        <v>7</v>
      </c>
      <c r="AV11" s="18">
        <v>0</v>
      </c>
      <c r="AW11" s="18">
        <v>10</v>
      </c>
      <c r="AX11" s="18">
        <v>6</v>
      </c>
      <c r="AY11" s="18">
        <v>127</v>
      </c>
      <c r="AZ11" s="18">
        <v>0</v>
      </c>
      <c r="BA11" s="18">
        <v>116</v>
      </c>
      <c r="BB11" s="18">
        <v>72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7</v>
      </c>
      <c r="BL11" s="18">
        <v>0</v>
      </c>
      <c r="BM11" s="18">
        <v>9</v>
      </c>
      <c r="BN11" s="18">
        <v>5</v>
      </c>
      <c r="BO11" s="18">
        <v>0</v>
      </c>
      <c r="BP11" s="18">
        <v>0</v>
      </c>
      <c r="BQ11" s="18">
        <v>0</v>
      </c>
      <c r="BR11" s="18">
        <v>0</v>
      </c>
      <c r="BS11" s="18">
        <v>143</v>
      </c>
      <c r="BT11" s="18">
        <v>0</v>
      </c>
      <c r="BU11" s="18">
        <v>135</v>
      </c>
      <c r="BV11" s="18">
        <v>196</v>
      </c>
      <c r="BW11" s="18">
        <v>76</v>
      </c>
      <c r="BX11" s="18">
        <v>12</v>
      </c>
      <c r="BY11" s="18">
        <v>95</v>
      </c>
      <c r="BZ11" s="18">
        <v>46</v>
      </c>
      <c r="CA11" s="18">
        <v>1336</v>
      </c>
      <c r="CB11" s="18">
        <v>0</v>
      </c>
      <c r="CC11" s="18">
        <v>1215</v>
      </c>
      <c r="CD11" s="18">
        <v>1332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23</v>
      </c>
      <c r="C12" s="19">
        <v>548</v>
      </c>
      <c r="D12" s="19">
        <v>12</v>
      </c>
      <c r="E12" s="19">
        <v>494</v>
      </c>
      <c r="F12" s="19">
        <v>272</v>
      </c>
      <c r="G12" s="19">
        <v>1</v>
      </c>
      <c r="H12" s="19">
        <v>0</v>
      </c>
      <c r="I12" s="19">
        <v>2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1</v>
      </c>
      <c r="P12" s="19">
        <v>0</v>
      </c>
      <c r="Q12" s="19">
        <v>1</v>
      </c>
      <c r="R12" s="19">
        <v>0</v>
      </c>
      <c r="S12" s="19">
        <v>20</v>
      </c>
      <c r="T12" s="19">
        <v>4</v>
      </c>
      <c r="U12" s="19">
        <v>32</v>
      </c>
      <c r="V12" s="19">
        <v>0</v>
      </c>
      <c r="W12" s="19">
        <v>171</v>
      </c>
      <c r="X12" s="19">
        <v>2</v>
      </c>
      <c r="Y12" s="19">
        <v>134</v>
      </c>
      <c r="Z12" s="19">
        <v>96</v>
      </c>
      <c r="AA12" s="19">
        <v>2</v>
      </c>
      <c r="AB12" s="19">
        <v>0</v>
      </c>
      <c r="AC12" s="19">
        <v>1</v>
      </c>
      <c r="AD12" s="19">
        <v>1</v>
      </c>
      <c r="AE12" s="19">
        <v>3</v>
      </c>
      <c r="AF12" s="19">
        <v>0</v>
      </c>
      <c r="AG12" s="19">
        <v>3</v>
      </c>
      <c r="AH12" s="19">
        <v>1</v>
      </c>
      <c r="AI12" s="19">
        <v>0</v>
      </c>
      <c r="AJ12" s="19">
        <v>0</v>
      </c>
      <c r="AK12" s="19">
        <v>0</v>
      </c>
      <c r="AL12" s="19">
        <v>0</v>
      </c>
      <c r="AM12" s="19">
        <v>12</v>
      </c>
      <c r="AN12" s="19">
        <v>2</v>
      </c>
      <c r="AO12" s="19">
        <v>14</v>
      </c>
      <c r="AP12" s="19">
        <v>0</v>
      </c>
      <c r="AQ12" s="19">
        <v>104</v>
      </c>
      <c r="AR12" s="19">
        <v>0</v>
      </c>
      <c r="AS12" s="19">
        <v>103</v>
      </c>
      <c r="AT12" s="19">
        <v>50</v>
      </c>
      <c r="AU12" s="19">
        <v>2</v>
      </c>
      <c r="AV12" s="19">
        <v>0</v>
      </c>
      <c r="AW12" s="19">
        <v>2</v>
      </c>
      <c r="AX12" s="19">
        <v>0</v>
      </c>
      <c r="AY12" s="19">
        <v>17</v>
      </c>
      <c r="AZ12" s="19">
        <v>0</v>
      </c>
      <c r="BA12" s="19">
        <v>24</v>
      </c>
      <c r="BB12" s="19">
        <v>9</v>
      </c>
      <c r="BC12" s="19">
        <v>1</v>
      </c>
      <c r="BD12" s="19">
        <v>0</v>
      </c>
      <c r="BE12" s="19">
        <v>1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2</v>
      </c>
      <c r="BL12" s="19">
        <v>0</v>
      </c>
      <c r="BM12" s="19">
        <v>0</v>
      </c>
      <c r="BN12" s="19">
        <v>2</v>
      </c>
      <c r="BO12" s="19">
        <v>0</v>
      </c>
      <c r="BP12" s="19">
        <v>0</v>
      </c>
      <c r="BQ12" s="19">
        <v>0</v>
      </c>
      <c r="BR12" s="19">
        <v>0</v>
      </c>
      <c r="BS12" s="19">
        <v>11</v>
      </c>
      <c r="BT12" s="19">
        <v>0</v>
      </c>
      <c r="BU12" s="19">
        <v>10</v>
      </c>
      <c r="BV12" s="19">
        <v>5</v>
      </c>
      <c r="BW12" s="19">
        <v>9</v>
      </c>
      <c r="BX12" s="19">
        <v>4</v>
      </c>
      <c r="BY12" s="19">
        <v>12</v>
      </c>
      <c r="BZ12" s="19">
        <v>3</v>
      </c>
      <c r="CA12" s="19">
        <v>192</v>
      </c>
      <c r="CB12" s="19">
        <v>0</v>
      </c>
      <c r="CC12" s="19">
        <v>155</v>
      </c>
      <c r="CD12" s="19">
        <v>103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24</v>
      </c>
      <c r="C13" s="19">
        <v>388</v>
      </c>
      <c r="D13" s="19">
        <v>11</v>
      </c>
      <c r="E13" s="19">
        <v>276</v>
      </c>
      <c r="F13" s="19">
        <v>311</v>
      </c>
      <c r="G13" s="19">
        <v>1</v>
      </c>
      <c r="H13" s="19">
        <v>0</v>
      </c>
      <c r="I13" s="19">
        <v>2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23</v>
      </c>
      <c r="T13" s="19">
        <v>6</v>
      </c>
      <c r="U13" s="19">
        <v>23</v>
      </c>
      <c r="V13" s="19">
        <v>7</v>
      </c>
      <c r="W13" s="19">
        <v>136</v>
      </c>
      <c r="X13" s="19">
        <v>0</v>
      </c>
      <c r="Y13" s="19">
        <v>99</v>
      </c>
      <c r="Z13" s="19">
        <v>111</v>
      </c>
      <c r="AA13" s="19">
        <v>2</v>
      </c>
      <c r="AB13" s="19">
        <v>0</v>
      </c>
      <c r="AC13" s="19">
        <v>1</v>
      </c>
      <c r="AD13" s="19">
        <v>1</v>
      </c>
      <c r="AE13" s="19">
        <v>6</v>
      </c>
      <c r="AF13" s="19">
        <v>0</v>
      </c>
      <c r="AG13" s="19">
        <v>2</v>
      </c>
      <c r="AH13" s="19">
        <v>5</v>
      </c>
      <c r="AI13" s="19">
        <v>0</v>
      </c>
      <c r="AJ13" s="19">
        <v>0</v>
      </c>
      <c r="AK13" s="19">
        <v>0</v>
      </c>
      <c r="AL13" s="19">
        <v>0</v>
      </c>
      <c r="AM13" s="19">
        <v>5</v>
      </c>
      <c r="AN13" s="19">
        <v>2</v>
      </c>
      <c r="AO13" s="19">
        <v>4</v>
      </c>
      <c r="AP13" s="19">
        <v>4</v>
      </c>
      <c r="AQ13" s="19">
        <v>76</v>
      </c>
      <c r="AR13" s="19">
        <v>0</v>
      </c>
      <c r="AS13" s="19">
        <v>44</v>
      </c>
      <c r="AT13" s="19">
        <v>73</v>
      </c>
      <c r="AU13" s="19">
        <v>2</v>
      </c>
      <c r="AV13" s="19">
        <v>0</v>
      </c>
      <c r="AW13" s="19">
        <v>2</v>
      </c>
      <c r="AX13" s="19">
        <v>0</v>
      </c>
      <c r="AY13" s="19">
        <v>4</v>
      </c>
      <c r="AZ13" s="19">
        <v>0</v>
      </c>
      <c r="BA13" s="19">
        <v>6</v>
      </c>
      <c r="BB13" s="19">
        <v>2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1</v>
      </c>
      <c r="BL13" s="19">
        <v>0</v>
      </c>
      <c r="BM13" s="19">
        <v>1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10</v>
      </c>
      <c r="BT13" s="19">
        <v>0</v>
      </c>
      <c r="BU13" s="19">
        <v>5</v>
      </c>
      <c r="BV13" s="19">
        <v>17</v>
      </c>
      <c r="BW13" s="19">
        <v>18</v>
      </c>
      <c r="BX13" s="19">
        <v>2</v>
      </c>
      <c r="BY13" s="19">
        <v>18</v>
      </c>
      <c r="BZ13" s="19">
        <v>4</v>
      </c>
      <c r="CA13" s="19">
        <v>104</v>
      </c>
      <c r="CB13" s="19">
        <v>1</v>
      </c>
      <c r="CC13" s="19">
        <v>69</v>
      </c>
      <c r="CD13" s="19">
        <v>86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25</v>
      </c>
      <c r="C14" s="19">
        <v>587</v>
      </c>
      <c r="D14" s="19">
        <v>11</v>
      </c>
      <c r="E14" s="19">
        <v>477</v>
      </c>
      <c r="F14" s="19">
        <v>538</v>
      </c>
      <c r="G14" s="19">
        <v>6</v>
      </c>
      <c r="H14" s="19">
        <v>0</v>
      </c>
      <c r="I14" s="19">
        <v>5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39</v>
      </c>
      <c r="T14" s="19">
        <v>3</v>
      </c>
      <c r="U14" s="19">
        <v>38</v>
      </c>
      <c r="V14" s="19">
        <v>14</v>
      </c>
      <c r="W14" s="19">
        <v>176</v>
      </c>
      <c r="X14" s="19">
        <v>0</v>
      </c>
      <c r="Y14" s="19">
        <v>116</v>
      </c>
      <c r="Z14" s="19">
        <v>238</v>
      </c>
      <c r="AA14" s="19">
        <v>0</v>
      </c>
      <c r="AB14" s="19">
        <v>0</v>
      </c>
      <c r="AC14" s="19">
        <v>0</v>
      </c>
      <c r="AD14" s="19">
        <v>1</v>
      </c>
      <c r="AE14" s="19">
        <v>5</v>
      </c>
      <c r="AF14" s="19">
        <v>0</v>
      </c>
      <c r="AG14" s="19">
        <v>6</v>
      </c>
      <c r="AH14" s="19">
        <v>5</v>
      </c>
      <c r="AI14" s="19">
        <v>0</v>
      </c>
      <c r="AJ14" s="19">
        <v>0</v>
      </c>
      <c r="AK14" s="19">
        <v>0</v>
      </c>
      <c r="AL14" s="19">
        <v>0</v>
      </c>
      <c r="AM14" s="19">
        <v>28</v>
      </c>
      <c r="AN14" s="19">
        <v>3</v>
      </c>
      <c r="AO14" s="19">
        <v>25</v>
      </c>
      <c r="AP14" s="19">
        <v>9</v>
      </c>
      <c r="AQ14" s="19">
        <v>124</v>
      </c>
      <c r="AR14" s="19">
        <v>0</v>
      </c>
      <c r="AS14" s="19">
        <v>112</v>
      </c>
      <c r="AT14" s="19">
        <v>100</v>
      </c>
      <c r="AU14" s="19">
        <v>10</v>
      </c>
      <c r="AV14" s="19">
        <v>0</v>
      </c>
      <c r="AW14" s="19">
        <v>10</v>
      </c>
      <c r="AX14" s="19">
        <v>1</v>
      </c>
      <c r="AY14" s="19">
        <v>2</v>
      </c>
      <c r="AZ14" s="19">
        <v>0</v>
      </c>
      <c r="BA14" s="19">
        <v>3</v>
      </c>
      <c r="BB14" s="19">
        <v>2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3</v>
      </c>
      <c r="BT14" s="19">
        <v>0</v>
      </c>
      <c r="BU14" s="19">
        <v>2</v>
      </c>
      <c r="BV14" s="19">
        <v>4</v>
      </c>
      <c r="BW14" s="19">
        <v>35</v>
      </c>
      <c r="BX14" s="19">
        <v>5</v>
      </c>
      <c r="BY14" s="19">
        <v>31</v>
      </c>
      <c r="BZ14" s="19">
        <v>10</v>
      </c>
      <c r="CA14" s="19">
        <v>159</v>
      </c>
      <c r="CB14" s="19">
        <v>0</v>
      </c>
      <c r="CC14" s="19">
        <v>129</v>
      </c>
      <c r="CD14" s="19">
        <v>152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26</v>
      </c>
      <c r="C15" s="19">
        <v>1282</v>
      </c>
      <c r="D15" s="19">
        <v>32</v>
      </c>
      <c r="E15" s="19">
        <v>1066</v>
      </c>
      <c r="F15" s="19">
        <v>1045</v>
      </c>
      <c r="G15" s="19">
        <v>5</v>
      </c>
      <c r="H15" s="19">
        <v>0</v>
      </c>
      <c r="I15" s="19">
        <v>9</v>
      </c>
      <c r="J15" s="19">
        <v>9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0</v>
      </c>
      <c r="R15" s="19">
        <v>1</v>
      </c>
      <c r="S15" s="19">
        <v>31</v>
      </c>
      <c r="T15" s="19">
        <v>16</v>
      </c>
      <c r="U15" s="19">
        <v>47</v>
      </c>
      <c r="V15" s="19">
        <v>12</v>
      </c>
      <c r="W15" s="19">
        <v>389</v>
      </c>
      <c r="X15" s="19">
        <v>0</v>
      </c>
      <c r="Y15" s="19">
        <v>317</v>
      </c>
      <c r="Z15" s="19">
        <v>321</v>
      </c>
      <c r="AA15" s="19">
        <v>2</v>
      </c>
      <c r="AB15" s="19">
        <v>0</v>
      </c>
      <c r="AC15" s="19">
        <v>2</v>
      </c>
      <c r="AD15" s="19">
        <v>0</v>
      </c>
      <c r="AE15" s="19">
        <v>11</v>
      </c>
      <c r="AF15" s="19">
        <v>0</v>
      </c>
      <c r="AG15" s="19">
        <v>9</v>
      </c>
      <c r="AH15" s="19">
        <v>9</v>
      </c>
      <c r="AI15" s="19">
        <v>0</v>
      </c>
      <c r="AJ15" s="19">
        <v>0</v>
      </c>
      <c r="AK15" s="19">
        <v>0</v>
      </c>
      <c r="AL15" s="19">
        <v>0</v>
      </c>
      <c r="AM15" s="19">
        <v>32</v>
      </c>
      <c r="AN15" s="19">
        <v>5</v>
      </c>
      <c r="AO15" s="19">
        <v>25</v>
      </c>
      <c r="AP15" s="19">
        <v>14</v>
      </c>
      <c r="AQ15" s="19">
        <v>281</v>
      </c>
      <c r="AR15" s="19">
        <v>0</v>
      </c>
      <c r="AS15" s="19">
        <v>225</v>
      </c>
      <c r="AT15" s="19">
        <v>212</v>
      </c>
      <c r="AU15" s="19">
        <v>4</v>
      </c>
      <c r="AV15" s="19">
        <v>0</v>
      </c>
      <c r="AW15" s="19">
        <v>2</v>
      </c>
      <c r="AX15" s="19">
        <v>3</v>
      </c>
      <c r="AY15" s="19">
        <v>20</v>
      </c>
      <c r="AZ15" s="19">
        <v>0</v>
      </c>
      <c r="BA15" s="19">
        <v>9</v>
      </c>
      <c r="BB15" s="19">
        <v>14</v>
      </c>
      <c r="BC15" s="19">
        <v>1</v>
      </c>
      <c r="BD15" s="19">
        <v>0</v>
      </c>
      <c r="BE15" s="19">
        <v>0</v>
      </c>
      <c r="BF15" s="19">
        <v>1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26</v>
      </c>
      <c r="BT15" s="19">
        <v>0</v>
      </c>
      <c r="BU15" s="19">
        <v>18</v>
      </c>
      <c r="BV15" s="19">
        <v>36</v>
      </c>
      <c r="BW15" s="19">
        <v>60</v>
      </c>
      <c r="BX15" s="19">
        <v>6</v>
      </c>
      <c r="BY15" s="19">
        <v>45</v>
      </c>
      <c r="BZ15" s="19">
        <v>51</v>
      </c>
      <c r="CA15" s="19">
        <v>419</v>
      </c>
      <c r="CB15" s="19">
        <v>5</v>
      </c>
      <c r="CC15" s="19">
        <v>358</v>
      </c>
      <c r="CD15" s="19">
        <v>362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27</v>
      </c>
      <c r="C16" s="19">
        <v>172</v>
      </c>
      <c r="D16" s="19">
        <v>8</v>
      </c>
      <c r="E16" s="19">
        <v>179</v>
      </c>
      <c r="F16" s="19">
        <v>116</v>
      </c>
      <c r="G16" s="19">
        <v>1</v>
      </c>
      <c r="H16" s="19">
        <v>0</v>
      </c>
      <c r="I16" s="19">
        <v>1</v>
      </c>
      <c r="J16" s="19">
        <v>1</v>
      </c>
      <c r="K16" s="19">
        <v>1</v>
      </c>
      <c r="L16" s="19">
        <v>0</v>
      </c>
      <c r="M16" s="19">
        <v>1</v>
      </c>
      <c r="N16" s="19">
        <v>2</v>
      </c>
      <c r="O16" s="19">
        <v>0</v>
      </c>
      <c r="P16" s="19">
        <v>0</v>
      </c>
      <c r="Q16" s="19">
        <v>0</v>
      </c>
      <c r="R16" s="19">
        <v>0</v>
      </c>
      <c r="S16" s="19">
        <v>6</v>
      </c>
      <c r="T16" s="19">
        <v>4</v>
      </c>
      <c r="U16" s="19">
        <v>10</v>
      </c>
      <c r="V16" s="19">
        <v>1</v>
      </c>
      <c r="W16" s="19">
        <v>51</v>
      </c>
      <c r="X16" s="19">
        <v>0</v>
      </c>
      <c r="Y16" s="19">
        <v>52</v>
      </c>
      <c r="Z16" s="19">
        <v>36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</v>
      </c>
      <c r="AI16" s="19">
        <v>0</v>
      </c>
      <c r="AJ16" s="19">
        <v>0</v>
      </c>
      <c r="AK16" s="19">
        <v>0</v>
      </c>
      <c r="AL16" s="19">
        <v>0</v>
      </c>
      <c r="AM16" s="19">
        <v>5</v>
      </c>
      <c r="AN16" s="19">
        <v>0</v>
      </c>
      <c r="AO16" s="19">
        <v>4</v>
      </c>
      <c r="AP16" s="19">
        <v>1</v>
      </c>
      <c r="AQ16" s="19">
        <v>40</v>
      </c>
      <c r="AR16" s="19">
        <v>0</v>
      </c>
      <c r="AS16" s="19">
        <v>35</v>
      </c>
      <c r="AT16" s="19">
        <v>21</v>
      </c>
      <c r="AU16" s="19">
        <v>1</v>
      </c>
      <c r="AV16" s="19">
        <v>0</v>
      </c>
      <c r="AW16" s="19">
        <v>0</v>
      </c>
      <c r="AX16" s="19">
        <v>1</v>
      </c>
      <c r="AY16" s="19">
        <v>1</v>
      </c>
      <c r="AZ16" s="19">
        <v>0</v>
      </c>
      <c r="BA16" s="19">
        <v>0</v>
      </c>
      <c r="BB16" s="19">
        <v>1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10</v>
      </c>
      <c r="BT16" s="19">
        <v>0</v>
      </c>
      <c r="BU16" s="19">
        <v>13</v>
      </c>
      <c r="BV16" s="19">
        <v>11</v>
      </c>
      <c r="BW16" s="19">
        <v>7</v>
      </c>
      <c r="BX16" s="19">
        <v>4</v>
      </c>
      <c r="BY16" s="19">
        <v>12</v>
      </c>
      <c r="BZ16" s="19">
        <v>5</v>
      </c>
      <c r="CA16" s="19">
        <v>49</v>
      </c>
      <c r="CB16" s="19">
        <v>0</v>
      </c>
      <c r="CC16" s="19">
        <v>51</v>
      </c>
      <c r="CD16" s="19">
        <v>35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28</v>
      </c>
      <c r="C17" s="19">
        <v>660</v>
      </c>
      <c r="D17" s="19">
        <v>14</v>
      </c>
      <c r="E17" s="19">
        <v>527</v>
      </c>
      <c r="F17" s="19">
        <v>536</v>
      </c>
      <c r="G17" s="19">
        <v>5</v>
      </c>
      <c r="H17" s="19">
        <v>0</v>
      </c>
      <c r="I17" s="19">
        <v>3</v>
      </c>
      <c r="J17" s="19">
        <v>7</v>
      </c>
      <c r="K17" s="19">
        <v>2</v>
      </c>
      <c r="L17" s="19">
        <v>0</v>
      </c>
      <c r="M17" s="19">
        <v>2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27</v>
      </c>
      <c r="T17" s="19">
        <v>4</v>
      </c>
      <c r="U17" s="19">
        <v>24</v>
      </c>
      <c r="V17" s="19">
        <v>11</v>
      </c>
      <c r="W17" s="19">
        <v>203</v>
      </c>
      <c r="X17" s="19">
        <v>0</v>
      </c>
      <c r="Y17" s="19">
        <v>175</v>
      </c>
      <c r="Z17" s="19">
        <v>179</v>
      </c>
      <c r="AA17" s="19">
        <v>5</v>
      </c>
      <c r="AB17" s="19">
        <v>0</v>
      </c>
      <c r="AC17" s="19">
        <v>4</v>
      </c>
      <c r="AD17" s="19">
        <v>1</v>
      </c>
      <c r="AE17" s="19">
        <v>6</v>
      </c>
      <c r="AF17" s="19">
        <v>0</v>
      </c>
      <c r="AG17" s="19">
        <v>3</v>
      </c>
      <c r="AH17" s="19">
        <v>5</v>
      </c>
      <c r="AI17" s="19">
        <v>0</v>
      </c>
      <c r="AJ17" s="19">
        <v>0</v>
      </c>
      <c r="AK17" s="19">
        <v>0</v>
      </c>
      <c r="AL17" s="19">
        <v>0</v>
      </c>
      <c r="AM17" s="19">
        <v>13</v>
      </c>
      <c r="AN17" s="19">
        <v>4</v>
      </c>
      <c r="AO17" s="19">
        <v>16</v>
      </c>
      <c r="AP17" s="19">
        <v>4</v>
      </c>
      <c r="AQ17" s="19">
        <v>115</v>
      </c>
      <c r="AR17" s="19">
        <v>2</v>
      </c>
      <c r="AS17" s="19">
        <v>88</v>
      </c>
      <c r="AT17" s="19">
        <v>99</v>
      </c>
      <c r="AU17" s="19">
        <v>2</v>
      </c>
      <c r="AV17" s="19">
        <v>0</v>
      </c>
      <c r="AW17" s="19">
        <v>2</v>
      </c>
      <c r="AX17" s="19">
        <v>3</v>
      </c>
      <c r="AY17" s="19">
        <v>28</v>
      </c>
      <c r="AZ17" s="19">
        <v>0</v>
      </c>
      <c r="BA17" s="19">
        <v>23</v>
      </c>
      <c r="BB17" s="19">
        <v>14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3</v>
      </c>
      <c r="BL17" s="19">
        <v>0</v>
      </c>
      <c r="BM17" s="19">
        <v>2</v>
      </c>
      <c r="BN17" s="19">
        <v>1</v>
      </c>
      <c r="BO17" s="19">
        <v>0</v>
      </c>
      <c r="BP17" s="19">
        <v>0</v>
      </c>
      <c r="BQ17" s="19">
        <v>0</v>
      </c>
      <c r="BR17" s="19">
        <v>0</v>
      </c>
      <c r="BS17" s="19">
        <v>21</v>
      </c>
      <c r="BT17" s="19">
        <v>0</v>
      </c>
      <c r="BU17" s="19">
        <v>28</v>
      </c>
      <c r="BV17" s="19">
        <v>23</v>
      </c>
      <c r="BW17" s="19">
        <v>18</v>
      </c>
      <c r="BX17" s="19">
        <v>4</v>
      </c>
      <c r="BY17" s="19">
        <v>17</v>
      </c>
      <c r="BZ17" s="19">
        <v>10</v>
      </c>
      <c r="CA17" s="19">
        <v>212</v>
      </c>
      <c r="CB17" s="19">
        <v>0</v>
      </c>
      <c r="CC17" s="19">
        <v>140</v>
      </c>
      <c r="CD17" s="19">
        <v>179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29</v>
      </c>
      <c r="C18" s="19">
        <v>749</v>
      </c>
      <c r="D18" s="19">
        <v>10</v>
      </c>
      <c r="E18" s="19">
        <v>598</v>
      </c>
      <c r="F18" s="19">
        <v>1099</v>
      </c>
      <c r="G18" s="19">
        <v>7</v>
      </c>
      <c r="H18" s="19">
        <v>0</v>
      </c>
      <c r="I18" s="19">
        <v>5</v>
      </c>
      <c r="J18" s="19">
        <v>7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27</v>
      </c>
      <c r="T18" s="19">
        <v>4</v>
      </c>
      <c r="U18" s="19">
        <v>26</v>
      </c>
      <c r="V18" s="19">
        <v>20</v>
      </c>
      <c r="W18" s="19">
        <v>303</v>
      </c>
      <c r="X18" s="19">
        <v>0</v>
      </c>
      <c r="Y18" s="19">
        <v>260</v>
      </c>
      <c r="Z18" s="19">
        <v>411</v>
      </c>
      <c r="AA18" s="19">
        <v>1</v>
      </c>
      <c r="AB18" s="19">
        <v>0</v>
      </c>
      <c r="AC18" s="19">
        <v>1</v>
      </c>
      <c r="AD18" s="19">
        <v>1</v>
      </c>
      <c r="AE18" s="19">
        <v>4</v>
      </c>
      <c r="AF18" s="19">
        <v>0</v>
      </c>
      <c r="AG18" s="19">
        <v>0</v>
      </c>
      <c r="AH18" s="19">
        <v>7</v>
      </c>
      <c r="AI18" s="19">
        <v>0</v>
      </c>
      <c r="AJ18" s="19">
        <v>0</v>
      </c>
      <c r="AK18" s="19">
        <v>0</v>
      </c>
      <c r="AL18" s="19">
        <v>0</v>
      </c>
      <c r="AM18" s="19">
        <v>6</v>
      </c>
      <c r="AN18" s="19">
        <v>1</v>
      </c>
      <c r="AO18" s="19">
        <v>3</v>
      </c>
      <c r="AP18" s="19">
        <v>7</v>
      </c>
      <c r="AQ18" s="19">
        <v>113</v>
      </c>
      <c r="AR18" s="19">
        <v>0</v>
      </c>
      <c r="AS18" s="19">
        <v>81</v>
      </c>
      <c r="AT18" s="19">
        <v>170</v>
      </c>
      <c r="AU18" s="19">
        <v>4</v>
      </c>
      <c r="AV18" s="19">
        <v>0</v>
      </c>
      <c r="AW18" s="19">
        <v>3</v>
      </c>
      <c r="AX18" s="19">
        <v>4</v>
      </c>
      <c r="AY18" s="19">
        <v>2</v>
      </c>
      <c r="AZ18" s="19">
        <v>0</v>
      </c>
      <c r="BA18" s="19">
        <v>2</v>
      </c>
      <c r="BB18" s="19">
        <v>3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24</v>
      </c>
      <c r="BT18" s="19">
        <v>0</v>
      </c>
      <c r="BU18" s="19">
        <v>15</v>
      </c>
      <c r="BV18" s="19">
        <v>43</v>
      </c>
      <c r="BW18" s="19">
        <v>23</v>
      </c>
      <c r="BX18" s="19">
        <v>5</v>
      </c>
      <c r="BY18" s="19">
        <v>18</v>
      </c>
      <c r="BZ18" s="19">
        <v>20</v>
      </c>
      <c r="CA18" s="19">
        <v>235</v>
      </c>
      <c r="CB18" s="19">
        <v>0</v>
      </c>
      <c r="CC18" s="19">
        <v>184</v>
      </c>
      <c r="CD18" s="19">
        <v>406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30</v>
      </c>
      <c r="C19" s="19">
        <v>2912</v>
      </c>
      <c r="D19" s="19">
        <v>59</v>
      </c>
      <c r="E19" s="19">
        <v>2640</v>
      </c>
      <c r="F19" s="19">
        <v>2961</v>
      </c>
      <c r="G19" s="19">
        <v>18</v>
      </c>
      <c r="H19" s="19">
        <v>0</v>
      </c>
      <c r="I19" s="19">
        <v>10</v>
      </c>
      <c r="J19" s="19">
        <v>21</v>
      </c>
      <c r="K19" s="19">
        <v>16</v>
      </c>
      <c r="L19" s="19">
        <v>0</v>
      </c>
      <c r="M19" s="19">
        <v>10</v>
      </c>
      <c r="N19" s="19">
        <v>9</v>
      </c>
      <c r="O19" s="19">
        <v>0</v>
      </c>
      <c r="P19" s="19">
        <v>0</v>
      </c>
      <c r="Q19" s="19">
        <v>0</v>
      </c>
      <c r="R19" s="19">
        <v>0</v>
      </c>
      <c r="S19" s="19">
        <v>113</v>
      </c>
      <c r="T19" s="19">
        <v>35</v>
      </c>
      <c r="U19" s="19">
        <v>142</v>
      </c>
      <c r="V19" s="19">
        <v>39</v>
      </c>
      <c r="W19" s="19">
        <v>875</v>
      </c>
      <c r="X19" s="19">
        <v>0</v>
      </c>
      <c r="Y19" s="19">
        <v>818</v>
      </c>
      <c r="Z19" s="19">
        <v>1032</v>
      </c>
      <c r="AA19" s="19">
        <v>9</v>
      </c>
      <c r="AB19" s="19">
        <v>0</v>
      </c>
      <c r="AC19" s="19">
        <v>7</v>
      </c>
      <c r="AD19" s="19">
        <v>3</v>
      </c>
      <c r="AE19" s="19">
        <v>44</v>
      </c>
      <c r="AF19" s="19">
        <v>0</v>
      </c>
      <c r="AG19" s="19">
        <v>38</v>
      </c>
      <c r="AH19" s="19">
        <v>46</v>
      </c>
      <c r="AI19" s="19">
        <v>0</v>
      </c>
      <c r="AJ19" s="19">
        <v>0</v>
      </c>
      <c r="AK19" s="19">
        <v>0</v>
      </c>
      <c r="AL19" s="19">
        <v>0</v>
      </c>
      <c r="AM19" s="19">
        <v>47</v>
      </c>
      <c r="AN19" s="19">
        <v>13</v>
      </c>
      <c r="AO19" s="19">
        <v>50</v>
      </c>
      <c r="AP19" s="19">
        <v>35</v>
      </c>
      <c r="AQ19" s="19">
        <v>543</v>
      </c>
      <c r="AR19" s="19">
        <v>0</v>
      </c>
      <c r="AS19" s="19">
        <v>488</v>
      </c>
      <c r="AT19" s="19">
        <v>493</v>
      </c>
      <c r="AU19" s="19">
        <v>15</v>
      </c>
      <c r="AV19" s="19">
        <v>0</v>
      </c>
      <c r="AW19" s="19">
        <v>8</v>
      </c>
      <c r="AX19" s="19">
        <v>13</v>
      </c>
      <c r="AY19" s="19">
        <v>150</v>
      </c>
      <c r="AZ19" s="19">
        <v>0</v>
      </c>
      <c r="BA19" s="19">
        <v>134</v>
      </c>
      <c r="BB19" s="19">
        <v>51</v>
      </c>
      <c r="BC19" s="19">
        <v>0</v>
      </c>
      <c r="BD19" s="19">
        <v>0</v>
      </c>
      <c r="BE19" s="19">
        <v>1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20</v>
      </c>
      <c r="BL19" s="19">
        <v>0</v>
      </c>
      <c r="BM19" s="19">
        <v>11</v>
      </c>
      <c r="BN19" s="19">
        <v>24</v>
      </c>
      <c r="BO19" s="19">
        <v>0</v>
      </c>
      <c r="BP19" s="19">
        <v>0</v>
      </c>
      <c r="BQ19" s="19">
        <v>0</v>
      </c>
      <c r="BR19" s="19">
        <v>0</v>
      </c>
      <c r="BS19" s="19">
        <v>12</v>
      </c>
      <c r="BT19" s="19">
        <v>0</v>
      </c>
      <c r="BU19" s="19">
        <v>8</v>
      </c>
      <c r="BV19" s="19">
        <v>17</v>
      </c>
      <c r="BW19" s="19">
        <v>111</v>
      </c>
      <c r="BX19" s="19">
        <v>11</v>
      </c>
      <c r="BY19" s="19">
        <v>115</v>
      </c>
      <c r="BZ19" s="19">
        <v>66</v>
      </c>
      <c r="CA19" s="19">
        <v>929</v>
      </c>
      <c r="CB19" s="19">
        <v>0</v>
      </c>
      <c r="CC19" s="19">
        <v>788</v>
      </c>
      <c r="CD19" s="19">
        <v>1107</v>
      </c>
      <c r="CE19" s="19">
        <v>0</v>
      </c>
      <c r="CF19" s="19">
        <v>0</v>
      </c>
      <c r="CG19" s="19">
        <v>0</v>
      </c>
      <c r="CH19" s="19">
        <v>0</v>
      </c>
      <c r="CI19" s="19">
        <v>10</v>
      </c>
      <c r="CJ19" s="19">
        <v>0</v>
      </c>
      <c r="CK19" s="19">
        <v>12</v>
      </c>
      <c r="CL19" s="19">
        <v>5</v>
      </c>
    </row>
    <row r="20" spans="2:90" ht="20.100000000000001" customHeight="1" thickBot="1" x14ac:dyDescent="0.25">
      <c r="B20" s="4" t="s">
        <v>31</v>
      </c>
      <c r="C20" s="19">
        <v>2684</v>
      </c>
      <c r="D20" s="19">
        <v>56</v>
      </c>
      <c r="E20" s="19">
        <v>2298</v>
      </c>
      <c r="F20" s="19">
        <v>2124</v>
      </c>
      <c r="G20" s="19">
        <v>10</v>
      </c>
      <c r="H20" s="19">
        <v>0</v>
      </c>
      <c r="I20" s="19">
        <v>15</v>
      </c>
      <c r="J20" s="19">
        <v>13</v>
      </c>
      <c r="K20" s="19">
        <v>27</v>
      </c>
      <c r="L20" s="19">
        <v>0</v>
      </c>
      <c r="M20" s="19">
        <v>21</v>
      </c>
      <c r="N20" s="19">
        <v>10</v>
      </c>
      <c r="O20" s="19">
        <v>0</v>
      </c>
      <c r="P20" s="19">
        <v>0</v>
      </c>
      <c r="Q20" s="19">
        <v>0</v>
      </c>
      <c r="R20" s="19">
        <v>1</v>
      </c>
      <c r="S20" s="19">
        <v>82</v>
      </c>
      <c r="T20" s="19">
        <v>23</v>
      </c>
      <c r="U20" s="19">
        <v>105</v>
      </c>
      <c r="V20" s="19">
        <v>25</v>
      </c>
      <c r="W20" s="19">
        <v>891</v>
      </c>
      <c r="X20" s="19">
        <v>1</v>
      </c>
      <c r="Y20" s="19">
        <v>736</v>
      </c>
      <c r="Z20" s="19">
        <v>767</v>
      </c>
      <c r="AA20" s="19">
        <v>9</v>
      </c>
      <c r="AB20" s="19">
        <v>3</v>
      </c>
      <c r="AC20" s="19">
        <v>11</v>
      </c>
      <c r="AD20" s="19">
        <v>4</v>
      </c>
      <c r="AE20" s="19">
        <v>38</v>
      </c>
      <c r="AF20" s="19">
        <v>0</v>
      </c>
      <c r="AG20" s="19">
        <v>31</v>
      </c>
      <c r="AH20" s="19">
        <v>37</v>
      </c>
      <c r="AI20" s="19">
        <v>0</v>
      </c>
      <c r="AJ20" s="19">
        <v>0</v>
      </c>
      <c r="AK20" s="19">
        <v>0</v>
      </c>
      <c r="AL20" s="19">
        <v>0</v>
      </c>
      <c r="AM20" s="19">
        <v>37</v>
      </c>
      <c r="AN20" s="19">
        <v>10</v>
      </c>
      <c r="AO20" s="19">
        <v>44</v>
      </c>
      <c r="AP20" s="19">
        <v>20</v>
      </c>
      <c r="AQ20" s="19">
        <v>481</v>
      </c>
      <c r="AR20" s="19">
        <v>0</v>
      </c>
      <c r="AS20" s="19">
        <v>451</v>
      </c>
      <c r="AT20" s="19">
        <v>322</v>
      </c>
      <c r="AU20" s="19">
        <v>11</v>
      </c>
      <c r="AV20" s="19">
        <v>0</v>
      </c>
      <c r="AW20" s="19">
        <v>8</v>
      </c>
      <c r="AX20" s="19">
        <v>10</v>
      </c>
      <c r="AY20" s="19">
        <v>27</v>
      </c>
      <c r="AZ20" s="19">
        <v>0</v>
      </c>
      <c r="BA20" s="19">
        <v>34</v>
      </c>
      <c r="BB20" s="19">
        <v>9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15</v>
      </c>
      <c r="BL20" s="19">
        <v>0</v>
      </c>
      <c r="BM20" s="19">
        <v>10</v>
      </c>
      <c r="BN20" s="19">
        <v>10</v>
      </c>
      <c r="BO20" s="19">
        <v>0</v>
      </c>
      <c r="BP20" s="19">
        <v>0</v>
      </c>
      <c r="BQ20" s="19">
        <v>0</v>
      </c>
      <c r="BR20" s="19">
        <v>0</v>
      </c>
      <c r="BS20" s="19">
        <v>58</v>
      </c>
      <c r="BT20" s="19">
        <v>0</v>
      </c>
      <c r="BU20" s="19">
        <v>57</v>
      </c>
      <c r="BV20" s="19">
        <v>51</v>
      </c>
      <c r="BW20" s="19">
        <v>72</v>
      </c>
      <c r="BX20" s="19">
        <v>19</v>
      </c>
      <c r="BY20" s="19">
        <v>68</v>
      </c>
      <c r="BZ20" s="19">
        <v>50</v>
      </c>
      <c r="CA20" s="19">
        <v>926</v>
      </c>
      <c r="CB20" s="19">
        <v>0</v>
      </c>
      <c r="CC20" s="19">
        <v>707</v>
      </c>
      <c r="CD20" s="19">
        <v>795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32</v>
      </c>
      <c r="C21" s="19">
        <v>366</v>
      </c>
      <c r="D21" s="19">
        <v>15</v>
      </c>
      <c r="E21" s="19">
        <v>307</v>
      </c>
      <c r="F21" s="19">
        <v>334</v>
      </c>
      <c r="G21" s="19">
        <v>3</v>
      </c>
      <c r="H21" s="19">
        <v>0</v>
      </c>
      <c r="I21" s="19">
        <v>2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16</v>
      </c>
      <c r="T21" s="19">
        <v>8</v>
      </c>
      <c r="U21" s="19">
        <v>24</v>
      </c>
      <c r="V21" s="19">
        <v>9</v>
      </c>
      <c r="W21" s="19">
        <v>124</v>
      </c>
      <c r="X21" s="19">
        <v>0</v>
      </c>
      <c r="Y21" s="19">
        <v>100</v>
      </c>
      <c r="Z21" s="19">
        <v>113</v>
      </c>
      <c r="AA21" s="19">
        <v>2</v>
      </c>
      <c r="AB21" s="19">
        <v>0</v>
      </c>
      <c r="AC21" s="19">
        <v>1</v>
      </c>
      <c r="AD21" s="19">
        <v>1</v>
      </c>
      <c r="AE21" s="19">
        <v>5</v>
      </c>
      <c r="AF21" s="19">
        <v>0</v>
      </c>
      <c r="AG21" s="19">
        <v>3</v>
      </c>
      <c r="AH21" s="19">
        <v>6</v>
      </c>
      <c r="AI21" s="19">
        <v>0</v>
      </c>
      <c r="AJ21" s="19">
        <v>0</v>
      </c>
      <c r="AK21" s="19">
        <v>0</v>
      </c>
      <c r="AL21" s="19">
        <v>0</v>
      </c>
      <c r="AM21" s="19">
        <v>3</v>
      </c>
      <c r="AN21" s="19">
        <v>1</v>
      </c>
      <c r="AO21" s="19">
        <v>5</v>
      </c>
      <c r="AP21" s="19">
        <v>1</v>
      </c>
      <c r="AQ21" s="19">
        <v>65</v>
      </c>
      <c r="AR21" s="19">
        <v>1</v>
      </c>
      <c r="AS21" s="19">
        <v>53</v>
      </c>
      <c r="AT21" s="19">
        <v>39</v>
      </c>
      <c r="AU21" s="19">
        <v>0</v>
      </c>
      <c r="AV21" s="19">
        <v>0</v>
      </c>
      <c r="AW21" s="19">
        <v>1</v>
      </c>
      <c r="AX21" s="19">
        <v>0</v>
      </c>
      <c r="AY21" s="19">
        <v>5</v>
      </c>
      <c r="AZ21" s="19">
        <v>0</v>
      </c>
      <c r="BA21" s="19">
        <v>5</v>
      </c>
      <c r="BB21" s="19">
        <v>1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12</v>
      </c>
      <c r="BT21" s="19">
        <v>0</v>
      </c>
      <c r="BU21" s="19">
        <v>11</v>
      </c>
      <c r="BV21" s="19">
        <v>15</v>
      </c>
      <c r="BW21" s="19">
        <v>19</v>
      </c>
      <c r="BX21" s="19">
        <v>5</v>
      </c>
      <c r="BY21" s="19">
        <v>12</v>
      </c>
      <c r="BZ21" s="19">
        <v>16</v>
      </c>
      <c r="CA21" s="19">
        <v>112</v>
      </c>
      <c r="CB21" s="19">
        <v>0</v>
      </c>
      <c r="CC21" s="19">
        <v>90</v>
      </c>
      <c r="CD21" s="19">
        <v>132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33</v>
      </c>
      <c r="C22" s="19">
        <v>813</v>
      </c>
      <c r="D22" s="19">
        <v>25</v>
      </c>
      <c r="E22" s="19">
        <v>710</v>
      </c>
      <c r="F22" s="19">
        <v>1008</v>
      </c>
      <c r="G22" s="19">
        <v>6</v>
      </c>
      <c r="H22" s="19">
        <v>0</v>
      </c>
      <c r="I22" s="19">
        <v>4</v>
      </c>
      <c r="J22" s="19">
        <v>7</v>
      </c>
      <c r="K22" s="19">
        <v>3</v>
      </c>
      <c r="L22" s="19">
        <v>0</v>
      </c>
      <c r="M22" s="19">
        <v>3</v>
      </c>
      <c r="N22" s="19">
        <v>0</v>
      </c>
      <c r="O22" s="19">
        <v>2</v>
      </c>
      <c r="P22" s="19">
        <v>0</v>
      </c>
      <c r="Q22" s="19">
        <v>1</v>
      </c>
      <c r="R22" s="19">
        <v>2</v>
      </c>
      <c r="S22" s="19">
        <v>37</v>
      </c>
      <c r="T22" s="19">
        <v>12</v>
      </c>
      <c r="U22" s="19">
        <v>47</v>
      </c>
      <c r="V22" s="19">
        <v>17</v>
      </c>
      <c r="W22" s="19">
        <v>294</v>
      </c>
      <c r="X22" s="19">
        <v>1</v>
      </c>
      <c r="Y22" s="19">
        <v>285</v>
      </c>
      <c r="Z22" s="19">
        <v>357</v>
      </c>
      <c r="AA22" s="19">
        <v>2</v>
      </c>
      <c r="AB22" s="19">
        <v>0</v>
      </c>
      <c r="AC22" s="19">
        <v>1</v>
      </c>
      <c r="AD22" s="19">
        <v>2</v>
      </c>
      <c r="AE22" s="19">
        <v>4</v>
      </c>
      <c r="AF22" s="19">
        <v>0</v>
      </c>
      <c r="AG22" s="19">
        <v>7</v>
      </c>
      <c r="AH22" s="19">
        <v>3</v>
      </c>
      <c r="AI22" s="19">
        <v>0</v>
      </c>
      <c r="AJ22" s="19">
        <v>0</v>
      </c>
      <c r="AK22" s="19">
        <v>0</v>
      </c>
      <c r="AL22" s="19">
        <v>0</v>
      </c>
      <c r="AM22" s="19">
        <v>23</v>
      </c>
      <c r="AN22" s="19">
        <v>4</v>
      </c>
      <c r="AO22" s="19">
        <v>20</v>
      </c>
      <c r="AP22" s="19">
        <v>14</v>
      </c>
      <c r="AQ22" s="19">
        <v>159</v>
      </c>
      <c r="AR22" s="19">
        <v>0</v>
      </c>
      <c r="AS22" s="19">
        <v>121</v>
      </c>
      <c r="AT22" s="19">
        <v>188</v>
      </c>
      <c r="AU22" s="19">
        <v>4</v>
      </c>
      <c r="AV22" s="19">
        <v>0</v>
      </c>
      <c r="AW22" s="19">
        <v>4</v>
      </c>
      <c r="AX22" s="19">
        <v>4</v>
      </c>
      <c r="AY22" s="19">
        <v>9</v>
      </c>
      <c r="AZ22" s="19">
        <v>0</v>
      </c>
      <c r="BA22" s="19">
        <v>7</v>
      </c>
      <c r="BB22" s="19">
        <v>7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3</v>
      </c>
      <c r="BL22" s="19">
        <v>0</v>
      </c>
      <c r="BM22" s="19">
        <v>3</v>
      </c>
      <c r="BN22" s="19">
        <v>2</v>
      </c>
      <c r="BO22" s="19">
        <v>0</v>
      </c>
      <c r="BP22" s="19">
        <v>0</v>
      </c>
      <c r="BQ22" s="19">
        <v>0</v>
      </c>
      <c r="BR22" s="19">
        <v>0</v>
      </c>
      <c r="BS22" s="19">
        <v>28</v>
      </c>
      <c r="BT22" s="19">
        <v>0</v>
      </c>
      <c r="BU22" s="19">
        <v>21</v>
      </c>
      <c r="BV22" s="19">
        <v>59</v>
      </c>
      <c r="BW22" s="19">
        <v>21</v>
      </c>
      <c r="BX22" s="19">
        <v>7</v>
      </c>
      <c r="BY22" s="19">
        <v>26</v>
      </c>
      <c r="BZ22" s="19">
        <v>25</v>
      </c>
      <c r="CA22" s="19">
        <v>218</v>
      </c>
      <c r="CB22" s="19">
        <v>1</v>
      </c>
      <c r="CC22" s="19">
        <v>160</v>
      </c>
      <c r="CD22" s="19">
        <v>321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34</v>
      </c>
      <c r="C23" s="19">
        <v>2341</v>
      </c>
      <c r="D23" s="19">
        <v>79</v>
      </c>
      <c r="E23" s="19">
        <v>2287</v>
      </c>
      <c r="F23" s="19">
        <v>1766</v>
      </c>
      <c r="G23" s="19">
        <v>7</v>
      </c>
      <c r="H23" s="19">
        <v>0</v>
      </c>
      <c r="I23" s="19">
        <v>11</v>
      </c>
      <c r="J23" s="19">
        <v>7</v>
      </c>
      <c r="K23" s="19">
        <v>25</v>
      </c>
      <c r="L23" s="19">
        <v>0</v>
      </c>
      <c r="M23" s="19">
        <v>21</v>
      </c>
      <c r="N23" s="19">
        <v>15</v>
      </c>
      <c r="O23" s="19">
        <v>1</v>
      </c>
      <c r="P23" s="19">
        <v>0</v>
      </c>
      <c r="Q23" s="19">
        <v>1</v>
      </c>
      <c r="R23" s="19">
        <v>0</v>
      </c>
      <c r="S23" s="19">
        <v>83</v>
      </c>
      <c r="T23" s="19">
        <v>30</v>
      </c>
      <c r="U23" s="19">
        <v>105</v>
      </c>
      <c r="V23" s="19">
        <v>26</v>
      </c>
      <c r="W23" s="19">
        <v>730</v>
      </c>
      <c r="X23" s="19">
        <v>4</v>
      </c>
      <c r="Y23" s="19">
        <v>665</v>
      </c>
      <c r="Z23" s="19">
        <v>598</v>
      </c>
      <c r="AA23" s="19">
        <v>5</v>
      </c>
      <c r="AB23" s="19">
        <v>3</v>
      </c>
      <c r="AC23" s="19">
        <v>7</v>
      </c>
      <c r="AD23" s="19">
        <v>3</v>
      </c>
      <c r="AE23" s="19">
        <v>25</v>
      </c>
      <c r="AF23" s="19">
        <v>0</v>
      </c>
      <c r="AG23" s="19">
        <v>20</v>
      </c>
      <c r="AH23" s="19">
        <v>14</v>
      </c>
      <c r="AI23" s="19">
        <v>0</v>
      </c>
      <c r="AJ23" s="19">
        <v>0</v>
      </c>
      <c r="AK23" s="19">
        <v>0</v>
      </c>
      <c r="AL23" s="19">
        <v>0</v>
      </c>
      <c r="AM23" s="19">
        <v>27</v>
      </c>
      <c r="AN23" s="19">
        <v>10</v>
      </c>
      <c r="AO23" s="19">
        <v>36</v>
      </c>
      <c r="AP23" s="19">
        <v>20</v>
      </c>
      <c r="AQ23" s="19">
        <v>431</v>
      </c>
      <c r="AR23" s="19">
        <v>4</v>
      </c>
      <c r="AS23" s="19">
        <v>425</v>
      </c>
      <c r="AT23" s="19">
        <v>226</v>
      </c>
      <c r="AU23" s="19">
        <v>8</v>
      </c>
      <c r="AV23" s="19">
        <v>0</v>
      </c>
      <c r="AW23" s="19">
        <v>6</v>
      </c>
      <c r="AX23" s="19">
        <v>10</v>
      </c>
      <c r="AY23" s="19">
        <v>60</v>
      </c>
      <c r="AZ23" s="19">
        <v>0</v>
      </c>
      <c r="BA23" s="19">
        <v>49</v>
      </c>
      <c r="BB23" s="19">
        <v>62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6</v>
      </c>
      <c r="BL23" s="19">
        <v>0</v>
      </c>
      <c r="BM23" s="19">
        <v>5</v>
      </c>
      <c r="BN23" s="19">
        <v>4</v>
      </c>
      <c r="BO23" s="19">
        <v>0</v>
      </c>
      <c r="BP23" s="19">
        <v>0</v>
      </c>
      <c r="BQ23" s="19">
        <v>0</v>
      </c>
      <c r="BR23" s="19">
        <v>1</v>
      </c>
      <c r="BS23" s="19">
        <v>97</v>
      </c>
      <c r="BT23" s="19">
        <v>0</v>
      </c>
      <c r="BU23" s="19">
        <v>92</v>
      </c>
      <c r="BV23" s="19">
        <v>93</v>
      </c>
      <c r="BW23" s="19">
        <v>58</v>
      </c>
      <c r="BX23" s="19">
        <v>27</v>
      </c>
      <c r="BY23" s="19">
        <v>71</v>
      </c>
      <c r="BZ23" s="19">
        <v>43</v>
      </c>
      <c r="CA23" s="19">
        <v>778</v>
      </c>
      <c r="CB23" s="19">
        <v>1</v>
      </c>
      <c r="CC23" s="19">
        <v>773</v>
      </c>
      <c r="CD23" s="19">
        <v>644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35</v>
      </c>
      <c r="C24" s="19">
        <v>918</v>
      </c>
      <c r="D24" s="19">
        <v>41</v>
      </c>
      <c r="E24" s="19">
        <v>643</v>
      </c>
      <c r="F24" s="19">
        <v>1192</v>
      </c>
      <c r="G24" s="19">
        <v>2</v>
      </c>
      <c r="H24" s="19">
        <v>0</v>
      </c>
      <c r="I24" s="19">
        <v>6</v>
      </c>
      <c r="J24" s="19">
        <v>1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30</v>
      </c>
      <c r="T24" s="19">
        <v>20</v>
      </c>
      <c r="U24" s="19">
        <v>34</v>
      </c>
      <c r="V24" s="19">
        <v>24</v>
      </c>
      <c r="W24" s="19">
        <v>290</v>
      </c>
      <c r="X24" s="19">
        <v>0</v>
      </c>
      <c r="Y24" s="19">
        <v>213</v>
      </c>
      <c r="Z24" s="19">
        <v>353</v>
      </c>
      <c r="AA24" s="19">
        <v>0</v>
      </c>
      <c r="AB24" s="19">
        <v>0</v>
      </c>
      <c r="AC24" s="19">
        <v>1</v>
      </c>
      <c r="AD24" s="19">
        <v>0</v>
      </c>
      <c r="AE24" s="19">
        <v>14</v>
      </c>
      <c r="AF24" s="19">
        <v>0</v>
      </c>
      <c r="AG24" s="19">
        <v>14</v>
      </c>
      <c r="AH24" s="19">
        <v>13</v>
      </c>
      <c r="AI24" s="19">
        <v>0</v>
      </c>
      <c r="AJ24" s="19">
        <v>0</v>
      </c>
      <c r="AK24" s="19">
        <v>0</v>
      </c>
      <c r="AL24" s="19">
        <v>0</v>
      </c>
      <c r="AM24" s="19">
        <v>10</v>
      </c>
      <c r="AN24" s="19">
        <v>4</v>
      </c>
      <c r="AO24" s="19">
        <v>11</v>
      </c>
      <c r="AP24" s="19">
        <v>6</v>
      </c>
      <c r="AQ24" s="19">
        <v>148</v>
      </c>
      <c r="AR24" s="19">
        <v>0</v>
      </c>
      <c r="AS24" s="19">
        <v>87</v>
      </c>
      <c r="AT24" s="19">
        <v>176</v>
      </c>
      <c r="AU24" s="19">
        <v>3</v>
      </c>
      <c r="AV24" s="19">
        <v>0</v>
      </c>
      <c r="AW24" s="19">
        <v>1</v>
      </c>
      <c r="AX24" s="19">
        <v>3</v>
      </c>
      <c r="AY24" s="19">
        <v>14</v>
      </c>
      <c r="AZ24" s="19">
        <v>0</v>
      </c>
      <c r="BA24" s="19">
        <v>13</v>
      </c>
      <c r="BB24" s="19">
        <v>9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11</v>
      </c>
      <c r="BT24" s="19">
        <v>0</v>
      </c>
      <c r="BU24" s="19">
        <v>11</v>
      </c>
      <c r="BV24" s="19">
        <v>29</v>
      </c>
      <c r="BW24" s="19">
        <v>32</v>
      </c>
      <c r="BX24" s="19">
        <v>15</v>
      </c>
      <c r="BY24" s="19">
        <v>26</v>
      </c>
      <c r="BZ24" s="19">
        <v>34</v>
      </c>
      <c r="CA24" s="19">
        <v>364</v>
      </c>
      <c r="CB24" s="19">
        <v>2</v>
      </c>
      <c r="CC24" s="19">
        <v>226</v>
      </c>
      <c r="CD24" s="19">
        <v>544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36</v>
      </c>
      <c r="C25" s="19">
        <v>291</v>
      </c>
      <c r="D25" s="19">
        <v>1</v>
      </c>
      <c r="E25" s="19">
        <v>260</v>
      </c>
      <c r="F25" s="19">
        <v>201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9</v>
      </c>
      <c r="T25" s="19">
        <v>1</v>
      </c>
      <c r="U25" s="19">
        <v>8</v>
      </c>
      <c r="V25" s="19">
        <v>2</v>
      </c>
      <c r="W25" s="19">
        <v>91</v>
      </c>
      <c r="X25" s="19">
        <v>0</v>
      </c>
      <c r="Y25" s="19">
        <v>66</v>
      </c>
      <c r="Z25" s="19">
        <v>70</v>
      </c>
      <c r="AA25" s="19">
        <v>0</v>
      </c>
      <c r="AB25" s="19">
        <v>0</v>
      </c>
      <c r="AC25" s="19">
        <v>0</v>
      </c>
      <c r="AD25" s="19">
        <v>0</v>
      </c>
      <c r="AE25" s="19">
        <v>5</v>
      </c>
      <c r="AF25" s="19">
        <v>0</v>
      </c>
      <c r="AG25" s="19">
        <v>6</v>
      </c>
      <c r="AH25" s="19">
        <v>2</v>
      </c>
      <c r="AI25" s="19">
        <v>0</v>
      </c>
      <c r="AJ25" s="19">
        <v>0</v>
      </c>
      <c r="AK25" s="19">
        <v>0</v>
      </c>
      <c r="AL25" s="19">
        <v>0</v>
      </c>
      <c r="AM25" s="19">
        <v>9</v>
      </c>
      <c r="AN25" s="19">
        <v>0</v>
      </c>
      <c r="AO25" s="19">
        <v>9</v>
      </c>
      <c r="AP25" s="19">
        <v>3</v>
      </c>
      <c r="AQ25" s="19">
        <v>66</v>
      </c>
      <c r="AR25" s="19">
        <v>0</v>
      </c>
      <c r="AS25" s="19">
        <v>70</v>
      </c>
      <c r="AT25" s="19">
        <v>44</v>
      </c>
      <c r="AU25" s="19">
        <v>0</v>
      </c>
      <c r="AV25" s="19">
        <v>0</v>
      </c>
      <c r="AW25" s="19">
        <v>0</v>
      </c>
      <c r="AX25" s="19">
        <v>1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1</v>
      </c>
      <c r="BL25" s="19">
        <v>0</v>
      </c>
      <c r="BM25" s="19">
        <v>3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16</v>
      </c>
      <c r="BT25" s="19">
        <v>0</v>
      </c>
      <c r="BU25" s="19">
        <v>11</v>
      </c>
      <c r="BV25" s="19">
        <v>17</v>
      </c>
      <c r="BW25" s="19">
        <v>12</v>
      </c>
      <c r="BX25" s="19">
        <v>0</v>
      </c>
      <c r="BY25" s="19">
        <v>12</v>
      </c>
      <c r="BZ25" s="19">
        <v>2</v>
      </c>
      <c r="CA25" s="19">
        <v>82</v>
      </c>
      <c r="CB25" s="19">
        <v>0</v>
      </c>
      <c r="CC25" s="19">
        <v>75</v>
      </c>
      <c r="CD25" s="19">
        <v>60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37</v>
      </c>
      <c r="C26" s="19">
        <v>771</v>
      </c>
      <c r="D26" s="19">
        <v>16</v>
      </c>
      <c r="E26" s="19">
        <v>699</v>
      </c>
      <c r="F26" s="19">
        <v>672</v>
      </c>
      <c r="G26" s="19">
        <v>5</v>
      </c>
      <c r="H26" s="19">
        <v>0</v>
      </c>
      <c r="I26" s="19">
        <v>2</v>
      </c>
      <c r="J26" s="19">
        <v>5</v>
      </c>
      <c r="K26" s="19">
        <v>9</v>
      </c>
      <c r="L26" s="19">
        <v>0</v>
      </c>
      <c r="M26" s="19">
        <v>8</v>
      </c>
      <c r="N26" s="19">
        <v>2</v>
      </c>
      <c r="O26" s="19">
        <v>0</v>
      </c>
      <c r="P26" s="19">
        <v>0</v>
      </c>
      <c r="Q26" s="19">
        <v>1</v>
      </c>
      <c r="R26" s="19">
        <v>0</v>
      </c>
      <c r="S26" s="19">
        <v>50</v>
      </c>
      <c r="T26" s="19">
        <v>8</v>
      </c>
      <c r="U26" s="19">
        <v>57</v>
      </c>
      <c r="V26" s="19">
        <v>8</v>
      </c>
      <c r="W26" s="19">
        <v>218</v>
      </c>
      <c r="X26" s="19">
        <v>3</v>
      </c>
      <c r="Y26" s="19">
        <v>208</v>
      </c>
      <c r="Z26" s="19">
        <v>202</v>
      </c>
      <c r="AA26" s="19">
        <v>1</v>
      </c>
      <c r="AB26" s="19">
        <v>0</v>
      </c>
      <c r="AC26" s="19">
        <v>1</v>
      </c>
      <c r="AD26" s="19">
        <v>0</v>
      </c>
      <c r="AE26" s="19">
        <v>2</v>
      </c>
      <c r="AF26" s="19">
        <v>0</v>
      </c>
      <c r="AG26" s="19">
        <v>6</v>
      </c>
      <c r="AH26" s="19">
        <v>2</v>
      </c>
      <c r="AI26" s="19">
        <v>0</v>
      </c>
      <c r="AJ26" s="19">
        <v>0</v>
      </c>
      <c r="AK26" s="19">
        <v>0</v>
      </c>
      <c r="AL26" s="19">
        <v>0</v>
      </c>
      <c r="AM26" s="19">
        <v>17</v>
      </c>
      <c r="AN26" s="19">
        <v>3</v>
      </c>
      <c r="AO26" s="19">
        <v>26</v>
      </c>
      <c r="AP26" s="19">
        <v>4</v>
      </c>
      <c r="AQ26" s="19">
        <v>162</v>
      </c>
      <c r="AR26" s="19">
        <v>0</v>
      </c>
      <c r="AS26" s="19">
        <v>155</v>
      </c>
      <c r="AT26" s="19">
        <v>155</v>
      </c>
      <c r="AU26" s="19">
        <v>3</v>
      </c>
      <c r="AV26" s="19">
        <v>0</v>
      </c>
      <c r="AW26" s="19">
        <v>3</v>
      </c>
      <c r="AX26" s="19">
        <v>1</v>
      </c>
      <c r="AY26" s="19">
        <v>21</v>
      </c>
      <c r="AZ26" s="19">
        <v>0</v>
      </c>
      <c r="BA26" s="19">
        <v>17</v>
      </c>
      <c r="BB26" s="19">
        <v>8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4</v>
      </c>
      <c r="BL26" s="19">
        <v>0</v>
      </c>
      <c r="BM26" s="19">
        <v>2</v>
      </c>
      <c r="BN26" s="19">
        <v>2</v>
      </c>
      <c r="BO26" s="19">
        <v>0</v>
      </c>
      <c r="BP26" s="19">
        <v>0</v>
      </c>
      <c r="BQ26" s="19">
        <v>0</v>
      </c>
      <c r="BR26" s="19">
        <v>0</v>
      </c>
      <c r="BS26" s="19">
        <v>27</v>
      </c>
      <c r="BT26" s="19">
        <v>0</v>
      </c>
      <c r="BU26" s="19">
        <v>38</v>
      </c>
      <c r="BV26" s="19">
        <v>32</v>
      </c>
      <c r="BW26" s="19">
        <v>16</v>
      </c>
      <c r="BX26" s="19">
        <v>2</v>
      </c>
      <c r="BY26" s="19">
        <v>26</v>
      </c>
      <c r="BZ26" s="19">
        <v>5</v>
      </c>
      <c r="CA26" s="19">
        <v>236</v>
      </c>
      <c r="CB26" s="19">
        <v>0</v>
      </c>
      <c r="CC26" s="19">
        <v>149</v>
      </c>
      <c r="CD26" s="19">
        <v>246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</row>
    <row r="27" spans="2:90" ht="20.100000000000001" customHeight="1" thickBot="1" x14ac:dyDescent="0.25">
      <c r="B27" s="6" t="s">
        <v>38</v>
      </c>
      <c r="C27" s="20">
        <v>149</v>
      </c>
      <c r="D27" s="20">
        <v>3</v>
      </c>
      <c r="E27" s="20">
        <v>88</v>
      </c>
      <c r="F27" s="20">
        <v>198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5</v>
      </c>
      <c r="T27" s="20">
        <v>2</v>
      </c>
      <c r="U27" s="20">
        <v>2</v>
      </c>
      <c r="V27" s="20">
        <v>7</v>
      </c>
      <c r="W27" s="20">
        <v>50</v>
      </c>
      <c r="X27" s="20">
        <v>0</v>
      </c>
      <c r="Y27" s="20">
        <v>32</v>
      </c>
      <c r="Z27" s="20">
        <v>67</v>
      </c>
      <c r="AA27" s="20">
        <v>1</v>
      </c>
      <c r="AB27" s="20">
        <v>0</v>
      </c>
      <c r="AC27" s="20">
        <v>1</v>
      </c>
      <c r="AD27" s="20">
        <v>0</v>
      </c>
      <c r="AE27" s="20">
        <v>3</v>
      </c>
      <c r="AF27" s="20">
        <v>0</v>
      </c>
      <c r="AG27" s="20">
        <v>2</v>
      </c>
      <c r="AH27" s="20">
        <v>1</v>
      </c>
      <c r="AI27" s="20">
        <v>0</v>
      </c>
      <c r="AJ27" s="20">
        <v>0</v>
      </c>
      <c r="AK27" s="20">
        <v>0</v>
      </c>
      <c r="AL27" s="20">
        <v>0</v>
      </c>
      <c r="AM27" s="20">
        <v>4</v>
      </c>
      <c r="AN27" s="20">
        <v>0</v>
      </c>
      <c r="AO27" s="20">
        <v>1</v>
      </c>
      <c r="AP27" s="20">
        <v>3</v>
      </c>
      <c r="AQ27" s="20">
        <v>30</v>
      </c>
      <c r="AR27" s="20">
        <v>0</v>
      </c>
      <c r="AS27" s="20">
        <v>17</v>
      </c>
      <c r="AT27" s="20">
        <v>49</v>
      </c>
      <c r="AU27" s="20">
        <v>1</v>
      </c>
      <c r="AV27" s="20">
        <v>0</v>
      </c>
      <c r="AW27" s="20">
        <v>2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1</v>
      </c>
      <c r="BL27" s="20">
        <v>0</v>
      </c>
      <c r="BM27" s="20">
        <v>1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2</v>
      </c>
      <c r="BT27" s="20">
        <v>0</v>
      </c>
      <c r="BU27" s="20">
        <v>1</v>
      </c>
      <c r="BV27" s="20">
        <v>11</v>
      </c>
      <c r="BW27" s="20">
        <v>12</v>
      </c>
      <c r="BX27" s="20">
        <v>1</v>
      </c>
      <c r="BY27" s="20">
        <v>6</v>
      </c>
      <c r="BZ27" s="20">
        <v>7</v>
      </c>
      <c r="CA27" s="20">
        <v>40</v>
      </c>
      <c r="CB27" s="20">
        <v>0</v>
      </c>
      <c r="CC27" s="20">
        <v>23</v>
      </c>
      <c r="CD27" s="20">
        <v>52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</row>
    <row r="28" spans="2:90" ht="20.100000000000001" customHeight="1" thickBot="1" x14ac:dyDescent="0.25">
      <c r="B28" s="7" t="s">
        <v>39</v>
      </c>
      <c r="C28" s="9">
        <f>SUM(C11:C27)</f>
        <v>19570</v>
      </c>
      <c r="D28" s="9">
        <f t="shared" ref="D28:AT28" si="0">SUM(D11:D27)</f>
        <v>445</v>
      </c>
      <c r="E28" s="9">
        <f t="shared" si="0"/>
        <v>17212</v>
      </c>
      <c r="F28" s="9">
        <f t="shared" si="0"/>
        <v>17915</v>
      </c>
      <c r="G28" s="9">
        <f t="shared" si="0"/>
        <v>100</v>
      </c>
      <c r="H28" s="9">
        <f t="shared" si="0"/>
        <v>0</v>
      </c>
      <c r="I28" s="9">
        <f t="shared" si="0"/>
        <v>104</v>
      </c>
      <c r="J28" s="9">
        <f t="shared" si="0"/>
        <v>105</v>
      </c>
      <c r="K28" s="9">
        <f t="shared" si="0"/>
        <v>122</v>
      </c>
      <c r="L28" s="9">
        <f t="shared" si="0"/>
        <v>0</v>
      </c>
      <c r="M28" s="9">
        <f t="shared" si="0"/>
        <v>100</v>
      </c>
      <c r="N28" s="9">
        <f t="shared" si="0"/>
        <v>54</v>
      </c>
      <c r="O28" s="9">
        <f t="shared" si="0"/>
        <v>5</v>
      </c>
      <c r="P28" s="9">
        <f t="shared" si="0"/>
        <v>0</v>
      </c>
      <c r="Q28" s="9">
        <f t="shared" si="0"/>
        <v>7</v>
      </c>
      <c r="R28" s="9">
        <f t="shared" si="0"/>
        <v>4</v>
      </c>
      <c r="S28" s="9">
        <f t="shared" si="0"/>
        <v>689</v>
      </c>
      <c r="T28" s="9">
        <f t="shared" si="0"/>
        <v>210</v>
      </c>
      <c r="U28" s="9">
        <f t="shared" si="0"/>
        <v>849</v>
      </c>
      <c r="V28" s="9">
        <f t="shared" si="0"/>
        <v>247</v>
      </c>
      <c r="W28" s="9">
        <f t="shared" si="0"/>
        <v>6235</v>
      </c>
      <c r="X28" s="9">
        <f t="shared" si="0"/>
        <v>12</v>
      </c>
      <c r="Y28" s="9">
        <f t="shared" si="0"/>
        <v>5394</v>
      </c>
      <c r="Z28" s="9">
        <f t="shared" si="0"/>
        <v>6098</v>
      </c>
      <c r="AA28" s="9">
        <f t="shared" si="0"/>
        <v>44</v>
      </c>
      <c r="AB28" s="9">
        <f t="shared" si="0"/>
        <v>9</v>
      </c>
      <c r="AC28" s="9">
        <f t="shared" si="0"/>
        <v>45</v>
      </c>
      <c r="AD28" s="9">
        <f t="shared" si="0"/>
        <v>20</v>
      </c>
      <c r="AE28" s="9">
        <f t="shared" si="0"/>
        <v>205</v>
      </c>
      <c r="AF28" s="9">
        <f t="shared" si="0"/>
        <v>0</v>
      </c>
      <c r="AG28" s="9">
        <f t="shared" si="0"/>
        <v>178</v>
      </c>
      <c r="AH28" s="9">
        <f t="shared" si="0"/>
        <v>190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329</v>
      </c>
      <c r="AN28" s="9">
        <f t="shared" si="0"/>
        <v>68</v>
      </c>
      <c r="AO28" s="9">
        <f t="shared" si="0"/>
        <v>342</v>
      </c>
      <c r="AP28" s="9">
        <f t="shared" si="0"/>
        <v>171</v>
      </c>
      <c r="AQ28" s="9">
        <f t="shared" si="0"/>
        <v>3701</v>
      </c>
      <c r="AR28" s="9">
        <f t="shared" si="0"/>
        <v>7</v>
      </c>
      <c r="AS28" s="9">
        <f t="shared" si="0"/>
        <v>3248</v>
      </c>
      <c r="AT28" s="9">
        <f t="shared" si="0"/>
        <v>3033</v>
      </c>
      <c r="AU28" s="9">
        <f t="shared" ref="AU28" si="1">SUM(AU11:AU27)</f>
        <v>77</v>
      </c>
      <c r="AV28" s="9">
        <f t="shared" ref="AV28:CL28" si="2">SUM(AV11:AV27)</f>
        <v>0</v>
      </c>
      <c r="AW28" s="9">
        <f t="shared" si="2"/>
        <v>64</v>
      </c>
      <c r="AX28" s="9">
        <f t="shared" si="2"/>
        <v>60</v>
      </c>
      <c r="AY28" s="9">
        <f t="shared" si="2"/>
        <v>487</v>
      </c>
      <c r="AZ28" s="9">
        <f t="shared" si="2"/>
        <v>0</v>
      </c>
      <c r="BA28" s="9">
        <f t="shared" si="2"/>
        <v>442</v>
      </c>
      <c r="BB28" s="9">
        <f t="shared" si="2"/>
        <v>264</v>
      </c>
      <c r="BC28" s="9">
        <f t="shared" si="2"/>
        <v>2</v>
      </c>
      <c r="BD28" s="9">
        <f t="shared" si="2"/>
        <v>0</v>
      </c>
      <c r="BE28" s="9">
        <f t="shared" si="2"/>
        <v>2</v>
      </c>
      <c r="BF28" s="9">
        <f t="shared" si="2"/>
        <v>1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63</v>
      </c>
      <c r="BL28" s="9">
        <f t="shared" si="2"/>
        <v>0</v>
      </c>
      <c r="BM28" s="9">
        <f t="shared" si="2"/>
        <v>47</v>
      </c>
      <c r="BN28" s="9">
        <f t="shared" si="2"/>
        <v>50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511</v>
      </c>
      <c r="BT28" s="9">
        <f t="shared" si="2"/>
        <v>0</v>
      </c>
      <c r="BU28" s="9">
        <f t="shared" si="2"/>
        <v>476</v>
      </c>
      <c r="BV28" s="9">
        <f t="shared" si="2"/>
        <v>659</v>
      </c>
      <c r="BW28" s="9">
        <f t="shared" si="2"/>
        <v>599</v>
      </c>
      <c r="BX28" s="9">
        <f t="shared" si="2"/>
        <v>129</v>
      </c>
      <c r="BY28" s="9">
        <f t="shared" si="2"/>
        <v>610</v>
      </c>
      <c r="BZ28" s="9">
        <f t="shared" si="2"/>
        <v>397</v>
      </c>
      <c r="CA28" s="9">
        <f t="shared" si="2"/>
        <v>6391</v>
      </c>
      <c r="CB28" s="9">
        <f t="shared" si="2"/>
        <v>10</v>
      </c>
      <c r="CC28" s="9">
        <f t="shared" si="2"/>
        <v>5292</v>
      </c>
      <c r="CD28" s="9">
        <f t="shared" si="2"/>
        <v>6556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0</v>
      </c>
      <c r="CI28" s="9">
        <f t="shared" si="2"/>
        <v>10</v>
      </c>
      <c r="CJ28" s="9">
        <f t="shared" si="2"/>
        <v>0</v>
      </c>
      <c r="CK28" s="9">
        <f t="shared" si="2"/>
        <v>12</v>
      </c>
      <c r="CL28" s="9">
        <f t="shared" si="2"/>
        <v>5</v>
      </c>
    </row>
    <row r="29" spans="2:90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7" t="s">
        <v>99</v>
      </c>
      <c r="D9" s="64"/>
      <c r="E9" s="64"/>
      <c r="F9" s="67" t="s">
        <v>100</v>
      </c>
      <c r="G9" s="64"/>
      <c r="H9" s="64"/>
      <c r="I9" s="67" t="s">
        <v>101</v>
      </c>
      <c r="J9" s="64"/>
      <c r="K9" s="64"/>
      <c r="L9" s="67" t="s">
        <v>102</v>
      </c>
      <c r="M9" s="64"/>
      <c r="N9" s="64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8">
        <v>1111</v>
      </c>
      <c r="D11" s="18">
        <v>1048</v>
      </c>
      <c r="E11" s="18">
        <v>498</v>
      </c>
      <c r="F11" s="18">
        <v>129</v>
      </c>
      <c r="G11" s="18">
        <v>120</v>
      </c>
      <c r="H11" s="18">
        <v>42</v>
      </c>
      <c r="I11" s="18">
        <v>767</v>
      </c>
      <c r="J11" s="18">
        <v>744</v>
      </c>
      <c r="K11" s="18">
        <v>377</v>
      </c>
      <c r="L11" s="18">
        <v>215</v>
      </c>
      <c r="M11" s="18">
        <v>184</v>
      </c>
      <c r="N11" s="18">
        <v>79</v>
      </c>
    </row>
    <row r="12" spans="2:14" ht="20.100000000000001" customHeight="1" thickBot="1" x14ac:dyDescent="0.25">
      <c r="B12" s="4" t="s">
        <v>23</v>
      </c>
      <c r="C12" s="19">
        <v>176</v>
      </c>
      <c r="D12" s="19">
        <v>158</v>
      </c>
      <c r="E12" s="19">
        <v>49</v>
      </c>
      <c r="F12" s="19">
        <v>23</v>
      </c>
      <c r="G12" s="19">
        <v>24</v>
      </c>
      <c r="H12" s="19">
        <v>3</v>
      </c>
      <c r="I12" s="19">
        <v>130</v>
      </c>
      <c r="J12" s="19">
        <v>113</v>
      </c>
      <c r="K12" s="19">
        <v>44</v>
      </c>
      <c r="L12" s="19">
        <v>23</v>
      </c>
      <c r="M12" s="19">
        <v>21</v>
      </c>
      <c r="N12" s="19">
        <v>2</v>
      </c>
    </row>
    <row r="13" spans="2:14" ht="20.100000000000001" customHeight="1" thickBot="1" x14ac:dyDescent="0.25">
      <c r="B13" s="4" t="s">
        <v>24</v>
      </c>
      <c r="C13" s="19">
        <v>107</v>
      </c>
      <c r="D13" s="19">
        <v>81</v>
      </c>
      <c r="E13" s="19">
        <v>48</v>
      </c>
      <c r="F13" s="19">
        <v>11</v>
      </c>
      <c r="G13" s="19">
        <v>10</v>
      </c>
      <c r="H13" s="19">
        <v>5</v>
      </c>
      <c r="I13" s="19">
        <v>72</v>
      </c>
      <c r="J13" s="19">
        <v>42</v>
      </c>
      <c r="K13" s="19">
        <v>40</v>
      </c>
      <c r="L13" s="19">
        <v>24</v>
      </c>
      <c r="M13" s="19">
        <v>29</v>
      </c>
      <c r="N13" s="19">
        <v>3</v>
      </c>
    </row>
    <row r="14" spans="2:14" ht="20.100000000000001" customHeight="1" thickBot="1" x14ac:dyDescent="0.25">
      <c r="B14" s="4" t="s">
        <v>25</v>
      </c>
      <c r="C14" s="19">
        <v>168</v>
      </c>
      <c r="D14" s="19">
        <v>139</v>
      </c>
      <c r="E14" s="19">
        <v>46</v>
      </c>
      <c r="F14" s="19">
        <v>51</v>
      </c>
      <c r="G14" s="19">
        <v>42</v>
      </c>
      <c r="H14" s="19">
        <v>17</v>
      </c>
      <c r="I14" s="19">
        <v>91</v>
      </c>
      <c r="J14" s="19">
        <v>72</v>
      </c>
      <c r="K14" s="19">
        <v>25</v>
      </c>
      <c r="L14" s="19">
        <v>26</v>
      </c>
      <c r="M14" s="19">
        <v>25</v>
      </c>
      <c r="N14" s="19">
        <v>4</v>
      </c>
    </row>
    <row r="15" spans="2:14" ht="20.100000000000001" customHeight="1" thickBot="1" x14ac:dyDescent="0.25">
      <c r="B15" s="4" t="s">
        <v>26</v>
      </c>
      <c r="C15" s="19">
        <v>279</v>
      </c>
      <c r="D15" s="19">
        <v>279</v>
      </c>
      <c r="E15" s="19">
        <v>89</v>
      </c>
      <c r="F15" s="19">
        <v>39</v>
      </c>
      <c r="G15" s="19">
        <v>46</v>
      </c>
      <c r="H15" s="19">
        <v>5</v>
      </c>
      <c r="I15" s="19">
        <v>199</v>
      </c>
      <c r="J15" s="19">
        <v>185</v>
      </c>
      <c r="K15" s="19">
        <v>80</v>
      </c>
      <c r="L15" s="19">
        <v>41</v>
      </c>
      <c r="M15" s="19">
        <v>48</v>
      </c>
      <c r="N15" s="19">
        <v>4</v>
      </c>
    </row>
    <row r="16" spans="2:14" ht="20.100000000000001" customHeight="1" thickBot="1" x14ac:dyDescent="0.25">
      <c r="B16" s="4" t="s">
        <v>27</v>
      </c>
      <c r="C16" s="19">
        <v>55</v>
      </c>
      <c r="D16" s="19">
        <v>51</v>
      </c>
      <c r="E16" s="19">
        <v>19</v>
      </c>
      <c r="F16" s="19">
        <v>15</v>
      </c>
      <c r="G16" s="19">
        <v>15</v>
      </c>
      <c r="H16" s="19">
        <v>3</v>
      </c>
      <c r="I16" s="19">
        <v>32</v>
      </c>
      <c r="J16" s="19">
        <v>28</v>
      </c>
      <c r="K16" s="19">
        <v>15</v>
      </c>
      <c r="L16" s="19">
        <v>8</v>
      </c>
      <c r="M16" s="19">
        <v>8</v>
      </c>
      <c r="N16" s="19">
        <v>1</v>
      </c>
    </row>
    <row r="17" spans="2:14" ht="20.100000000000001" customHeight="1" thickBot="1" x14ac:dyDescent="0.25">
      <c r="B17" s="4" t="s">
        <v>28</v>
      </c>
      <c r="C17" s="19">
        <v>198</v>
      </c>
      <c r="D17" s="19">
        <v>158</v>
      </c>
      <c r="E17" s="19">
        <v>64</v>
      </c>
      <c r="F17" s="19">
        <v>42</v>
      </c>
      <c r="G17" s="19">
        <v>46</v>
      </c>
      <c r="H17" s="19">
        <v>8</v>
      </c>
      <c r="I17" s="19">
        <v>154</v>
      </c>
      <c r="J17" s="19">
        <v>110</v>
      </c>
      <c r="K17" s="19">
        <v>52</v>
      </c>
      <c r="L17" s="19">
        <v>2</v>
      </c>
      <c r="M17" s="19">
        <v>2</v>
      </c>
      <c r="N17" s="19">
        <v>4</v>
      </c>
    </row>
    <row r="18" spans="2:14" ht="20.100000000000001" customHeight="1" thickBot="1" x14ac:dyDescent="0.25">
      <c r="B18" s="4" t="s">
        <v>29</v>
      </c>
      <c r="C18" s="19">
        <v>111</v>
      </c>
      <c r="D18" s="19">
        <v>84</v>
      </c>
      <c r="E18" s="19">
        <v>149</v>
      </c>
      <c r="F18" s="19">
        <v>28</v>
      </c>
      <c r="G18" s="19">
        <v>22</v>
      </c>
      <c r="H18" s="19">
        <v>24</v>
      </c>
      <c r="I18" s="19">
        <v>83</v>
      </c>
      <c r="J18" s="19">
        <v>62</v>
      </c>
      <c r="K18" s="19">
        <v>120</v>
      </c>
      <c r="L18" s="19">
        <v>0</v>
      </c>
      <c r="M18" s="19">
        <v>0</v>
      </c>
      <c r="N18" s="19">
        <v>5</v>
      </c>
    </row>
    <row r="19" spans="2:14" ht="20.100000000000001" customHeight="1" thickBot="1" x14ac:dyDescent="0.25">
      <c r="B19" s="4" t="s">
        <v>30</v>
      </c>
      <c r="C19" s="19">
        <v>1327</v>
      </c>
      <c r="D19" s="19">
        <v>1037</v>
      </c>
      <c r="E19" s="19">
        <v>838</v>
      </c>
      <c r="F19" s="19">
        <v>367</v>
      </c>
      <c r="G19" s="19">
        <v>324</v>
      </c>
      <c r="H19" s="19">
        <v>193</v>
      </c>
      <c r="I19" s="19">
        <v>826</v>
      </c>
      <c r="J19" s="19">
        <v>607</v>
      </c>
      <c r="K19" s="19">
        <v>585</v>
      </c>
      <c r="L19" s="19">
        <v>134</v>
      </c>
      <c r="M19" s="19">
        <v>106</v>
      </c>
      <c r="N19" s="19">
        <v>60</v>
      </c>
    </row>
    <row r="20" spans="2:14" ht="20.100000000000001" customHeight="1" thickBot="1" x14ac:dyDescent="0.25">
      <c r="B20" s="4" t="s">
        <v>31</v>
      </c>
      <c r="C20" s="19">
        <v>704</v>
      </c>
      <c r="D20" s="19">
        <v>605</v>
      </c>
      <c r="E20" s="19">
        <v>242</v>
      </c>
      <c r="F20" s="19">
        <v>165</v>
      </c>
      <c r="G20" s="19">
        <v>153</v>
      </c>
      <c r="H20" s="19">
        <v>70</v>
      </c>
      <c r="I20" s="19">
        <v>398</v>
      </c>
      <c r="J20" s="19">
        <v>321</v>
      </c>
      <c r="K20" s="19">
        <v>148</v>
      </c>
      <c r="L20" s="19">
        <v>141</v>
      </c>
      <c r="M20" s="19">
        <v>131</v>
      </c>
      <c r="N20" s="19">
        <v>24</v>
      </c>
    </row>
    <row r="21" spans="2:14" ht="20.100000000000001" customHeight="1" thickBot="1" x14ac:dyDescent="0.25">
      <c r="B21" s="4" t="s">
        <v>32</v>
      </c>
      <c r="C21" s="19">
        <v>65</v>
      </c>
      <c r="D21" s="19">
        <v>49</v>
      </c>
      <c r="E21" s="19">
        <v>47</v>
      </c>
      <c r="F21" s="19">
        <v>15</v>
      </c>
      <c r="G21" s="19">
        <v>8</v>
      </c>
      <c r="H21" s="19">
        <v>9</v>
      </c>
      <c r="I21" s="19">
        <v>50</v>
      </c>
      <c r="J21" s="19">
        <v>40</v>
      </c>
      <c r="K21" s="19">
        <v>38</v>
      </c>
      <c r="L21" s="19">
        <v>0</v>
      </c>
      <c r="M21" s="19">
        <v>1</v>
      </c>
      <c r="N21" s="19">
        <v>0</v>
      </c>
    </row>
    <row r="22" spans="2:14" ht="20.100000000000001" customHeight="1" thickBot="1" x14ac:dyDescent="0.25">
      <c r="B22" s="4" t="s">
        <v>33</v>
      </c>
      <c r="C22" s="19">
        <v>210</v>
      </c>
      <c r="D22" s="19">
        <v>176</v>
      </c>
      <c r="E22" s="19">
        <v>147</v>
      </c>
      <c r="F22" s="19">
        <v>43</v>
      </c>
      <c r="G22" s="19">
        <v>37</v>
      </c>
      <c r="H22" s="19">
        <v>25</v>
      </c>
      <c r="I22" s="19">
        <v>144</v>
      </c>
      <c r="J22" s="19">
        <v>121</v>
      </c>
      <c r="K22" s="19">
        <v>114</v>
      </c>
      <c r="L22" s="19">
        <v>23</v>
      </c>
      <c r="M22" s="19">
        <v>18</v>
      </c>
      <c r="N22" s="19">
        <v>8</v>
      </c>
    </row>
    <row r="23" spans="2:14" ht="20.100000000000001" customHeight="1" thickBot="1" x14ac:dyDescent="0.25">
      <c r="B23" s="4" t="s">
        <v>34</v>
      </c>
      <c r="C23" s="19">
        <v>892</v>
      </c>
      <c r="D23" s="19">
        <v>874</v>
      </c>
      <c r="E23" s="19">
        <v>226</v>
      </c>
      <c r="F23" s="19">
        <v>161</v>
      </c>
      <c r="G23" s="19">
        <v>156</v>
      </c>
      <c r="H23" s="19">
        <v>39</v>
      </c>
      <c r="I23" s="19">
        <v>505</v>
      </c>
      <c r="J23" s="19">
        <v>500</v>
      </c>
      <c r="K23" s="19">
        <v>161</v>
      </c>
      <c r="L23" s="19">
        <v>226</v>
      </c>
      <c r="M23" s="19">
        <v>218</v>
      </c>
      <c r="N23" s="19">
        <v>26</v>
      </c>
    </row>
    <row r="24" spans="2:14" ht="20.100000000000001" customHeight="1" thickBot="1" x14ac:dyDescent="0.25">
      <c r="B24" s="4" t="s">
        <v>35</v>
      </c>
      <c r="C24" s="19">
        <v>368</v>
      </c>
      <c r="D24" s="19">
        <v>353</v>
      </c>
      <c r="E24" s="19">
        <v>75</v>
      </c>
      <c r="F24" s="19">
        <v>38</v>
      </c>
      <c r="G24" s="19">
        <v>35</v>
      </c>
      <c r="H24" s="19">
        <v>8</v>
      </c>
      <c r="I24" s="19">
        <v>119</v>
      </c>
      <c r="J24" s="19">
        <v>112</v>
      </c>
      <c r="K24" s="19">
        <v>58</v>
      </c>
      <c r="L24" s="19">
        <v>211</v>
      </c>
      <c r="M24" s="19">
        <v>206</v>
      </c>
      <c r="N24" s="19">
        <v>9</v>
      </c>
    </row>
    <row r="25" spans="2:14" ht="20.100000000000001" customHeight="1" thickBot="1" x14ac:dyDescent="0.25">
      <c r="B25" s="4" t="s">
        <v>36</v>
      </c>
      <c r="C25" s="19">
        <v>86</v>
      </c>
      <c r="D25" s="19">
        <v>73</v>
      </c>
      <c r="E25" s="19">
        <v>56</v>
      </c>
      <c r="F25" s="19">
        <v>14</v>
      </c>
      <c r="G25" s="19">
        <v>9</v>
      </c>
      <c r="H25" s="19">
        <v>11</v>
      </c>
      <c r="I25" s="19">
        <v>68</v>
      </c>
      <c r="J25" s="19">
        <v>58</v>
      </c>
      <c r="K25" s="19">
        <v>45</v>
      </c>
      <c r="L25" s="19">
        <v>4</v>
      </c>
      <c r="M25" s="19">
        <v>6</v>
      </c>
      <c r="N25" s="19">
        <v>0</v>
      </c>
    </row>
    <row r="26" spans="2:14" ht="20.100000000000001" customHeight="1" thickBot="1" x14ac:dyDescent="0.25">
      <c r="B26" s="5" t="s">
        <v>37</v>
      </c>
      <c r="C26" s="19">
        <v>145</v>
      </c>
      <c r="D26" s="19">
        <v>190</v>
      </c>
      <c r="E26" s="19">
        <v>38</v>
      </c>
      <c r="F26" s="19">
        <v>36</v>
      </c>
      <c r="G26" s="19">
        <v>51</v>
      </c>
      <c r="H26" s="19">
        <v>4</v>
      </c>
      <c r="I26" s="19">
        <v>102</v>
      </c>
      <c r="J26" s="19">
        <v>122</v>
      </c>
      <c r="K26" s="19">
        <v>32</v>
      </c>
      <c r="L26" s="19">
        <v>7</v>
      </c>
      <c r="M26" s="19">
        <v>17</v>
      </c>
      <c r="N26" s="19">
        <v>2</v>
      </c>
    </row>
    <row r="27" spans="2:14" ht="20.100000000000001" customHeight="1" thickBot="1" x14ac:dyDescent="0.25">
      <c r="B27" s="6" t="s">
        <v>38</v>
      </c>
      <c r="C27" s="20">
        <v>60</v>
      </c>
      <c r="D27" s="20">
        <v>32</v>
      </c>
      <c r="E27" s="20">
        <v>53</v>
      </c>
      <c r="F27" s="20">
        <v>16</v>
      </c>
      <c r="G27" s="20">
        <v>10</v>
      </c>
      <c r="H27" s="20">
        <v>7</v>
      </c>
      <c r="I27" s="20">
        <v>44</v>
      </c>
      <c r="J27" s="20">
        <v>22</v>
      </c>
      <c r="K27" s="20">
        <v>46</v>
      </c>
      <c r="L27" s="20">
        <v>0</v>
      </c>
      <c r="M27" s="20">
        <v>0</v>
      </c>
      <c r="N27" s="20">
        <v>0</v>
      </c>
    </row>
    <row r="28" spans="2:14" ht="20.100000000000001" customHeight="1" thickBot="1" x14ac:dyDescent="0.25">
      <c r="B28" s="7" t="s">
        <v>39</v>
      </c>
      <c r="C28" s="9">
        <f>SUM(C11:C27)</f>
        <v>6062</v>
      </c>
      <c r="D28" s="9">
        <f t="shared" ref="D28:N28" si="0">SUM(D11:D27)</f>
        <v>5387</v>
      </c>
      <c r="E28" s="9">
        <f t="shared" si="0"/>
        <v>2684</v>
      </c>
      <c r="F28" s="9">
        <f t="shared" si="0"/>
        <v>1193</v>
      </c>
      <c r="G28" s="9">
        <f t="shared" si="0"/>
        <v>1108</v>
      </c>
      <c r="H28" s="9">
        <f t="shared" si="0"/>
        <v>473</v>
      </c>
      <c r="I28" s="9">
        <f t="shared" si="0"/>
        <v>3784</v>
      </c>
      <c r="J28" s="9">
        <f t="shared" si="0"/>
        <v>3259</v>
      </c>
      <c r="K28" s="9">
        <f t="shared" si="0"/>
        <v>1980</v>
      </c>
      <c r="L28" s="9">
        <f t="shared" si="0"/>
        <v>1085</v>
      </c>
      <c r="M28" s="9">
        <f t="shared" si="0"/>
        <v>1020</v>
      </c>
      <c r="N28" s="9">
        <f t="shared" si="0"/>
        <v>231</v>
      </c>
    </row>
    <row r="29" spans="2:14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69"/>
      <c r="C9" s="67" t="s">
        <v>104</v>
      </c>
      <c r="D9" s="64"/>
      <c r="E9" s="68"/>
      <c r="F9" s="67" t="s">
        <v>105</v>
      </c>
      <c r="G9" s="64"/>
      <c r="H9" s="64"/>
      <c r="I9" s="67" t="s">
        <v>106</v>
      </c>
      <c r="J9" s="64"/>
      <c r="K9" s="64"/>
      <c r="L9" s="67" t="s">
        <v>107</v>
      </c>
      <c r="M9" s="64"/>
      <c r="N9" s="64"/>
      <c r="O9" s="67" t="s">
        <v>108</v>
      </c>
      <c r="P9" s="64"/>
      <c r="Q9" s="64"/>
      <c r="R9" s="67" t="s">
        <v>109</v>
      </c>
      <c r="S9" s="64"/>
      <c r="T9" s="64"/>
      <c r="U9" s="67" t="s">
        <v>110</v>
      </c>
      <c r="V9" s="64"/>
      <c r="W9" s="64"/>
      <c r="X9" s="67" t="s">
        <v>111</v>
      </c>
      <c r="Y9" s="64"/>
      <c r="Z9" s="64"/>
      <c r="AA9" s="67" t="s">
        <v>112</v>
      </c>
      <c r="AB9" s="64"/>
      <c r="AC9" s="64"/>
      <c r="AD9" s="67" t="s">
        <v>113</v>
      </c>
      <c r="AE9" s="64"/>
      <c r="AF9" s="64"/>
      <c r="AG9" s="67" t="s">
        <v>114</v>
      </c>
      <c r="AH9" s="64"/>
      <c r="AI9" s="64"/>
    </row>
    <row r="10" spans="2:35" ht="42.75" customHeight="1" thickBot="1" x14ac:dyDescent="0.25">
      <c r="B10" s="69"/>
      <c r="C10" s="8" t="s">
        <v>115</v>
      </c>
      <c r="D10" s="8" t="s">
        <v>50</v>
      </c>
      <c r="E10" s="8" t="s">
        <v>51</v>
      </c>
      <c r="F10" s="8" t="s">
        <v>116</v>
      </c>
      <c r="G10" s="8" t="s">
        <v>50</v>
      </c>
      <c r="H10" s="8" t="s">
        <v>51</v>
      </c>
      <c r="I10" s="8" t="s">
        <v>116</v>
      </c>
      <c r="J10" s="8" t="s">
        <v>50</v>
      </c>
      <c r="K10" s="8" t="s">
        <v>51</v>
      </c>
      <c r="L10" s="8" t="s">
        <v>116</v>
      </c>
      <c r="M10" s="8" t="s">
        <v>50</v>
      </c>
      <c r="N10" s="8" t="s">
        <v>51</v>
      </c>
      <c r="O10" s="8" t="s">
        <v>116</v>
      </c>
      <c r="P10" s="8" t="s">
        <v>50</v>
      </c>
      <c r="Q10" s="8" t="s">
        <v>51</v>
      </c>
      <c r="R10" s="8" t="s">
        <v>116</v>
      </c>
      <c r="S10" s="8" t="s">
        <v>50</v>
      </c>
      <c r="T10" s="8" t="s">
        <v>51</v>
      </c>
      <c r="U10" s="8" t="s">
        <v>116</v>
      </c>
      <c r="V10" s="8" t="s">
        <v>50</v>
      </c>
      <c r="W10" s="8" t="s">
        <v>51</v>
      </c>
      <c r="X10" s="8" t="s">
        <v>116</v>
      </c>
      <c r="Y10" s="8" t="s">
        <v>50</v>
      </c>
      <c r="Z10" s="8" t="s">
        <v>51</v>
      </c>
      <c r="AA10" s="8" t="s">
        <v>116</v>
      </c>
      <c r="AB10" s="8" t="s">
        <v>50</v>
      </c>
      <c r="AC10" s="8" t="s">
        <v>51</v>
      </c>
      <c r="AD10" s="8" t="s">
        <v>116</v>
      </c>
      <c r="AE10" s="8" t="s">
        <v>50</v>
      </c>
      <c r="AF10" s="8" t="s">
        <v>51</v>
      </c>
      <c r="AG10" s="8" t="s">
        <v>116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8">
        <v>1588</v>
      </c>
      <c r="D11" s="18">
        <v>1493</v>
      </c>
      <c r="E11" s="18">
        <v>201</v>
      </c>
      <c r="F11" s="18">
        <v>1588</v>
      </c>
      <c r="G11" s="18">
        <v>1493</v>
      </c>
      <c r="H11" s="18">
        <v>201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251</v>
      </c>
      <c r="V11" s="18">
        <v>233</v>
      </c>
      <c r="W11" s="18">
        <v>39</v>
      </c>
      <c r="X11" s="18">
        <v>226</v>
      </c>
      <c r="Y11" s="18">
        <v>233</v>
      </c>
      <c r="Z11" s="18">
        <v>14</v>
      </c>
      <c r="AA11" s="18">
        <v>25</v>
      </c>
      <c r="AB11" s="18">
        <v>0</v>
      </c>
      <c r="AC11" s="18">
        <v>25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23</v>
      </c>
      <c r="C12" s="19">
        <v>364</v>
      </c>
      <c r="D12" s="19">
        <v>376</v>
      </c>
      <c r="E12" s="19">
        <v>8</v>
      </c>
      <c r="F12" s="19">
        <v>364</v>
      </c>
      <c r="G12" s="19">
        <v>376</v>
      </c>
      <c r="H12" s="19">
        <v>8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35</v>
      </c>
      <c r="V12" s="19">
        <v>33</v>
      </c>
      <c r="W12" s="19">
        <v>3</v>
      </c>
      <c r="X12" s="19">
        <v>35</v>
      </c>
      <c r="Y12" s="19">
        <v>33</v>
      </c>
      <c r="Z12" s="19">
        <v>3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24</v>
      </c>
      <c r="C13" s="19">
        <v>279</v>
      </c>
      <c r="D13" s="19">
        <v>268</v>
      </c>
      <c r="E13" s="19">
        <v>22</v>
      </c>
      <c r="F13" s="19">
        <v>279</v>
      </c>
      <c r="G13" s="19">
        <v>268</v>
      </c>
      <c r="H13" s="19">
        <v>22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18</v>
      </c>
      <c r="V13" s="19">
        <v>17</v>
      </c>
      <c r="W13" s="19">
        <v>2</v>
      </c>
      <c r="X13" s="19">
        <v>18</v>
      </c>
      <c r="Y13" s="19">
        <v>17</v>
      </c>
      <c r="Z13" s="19">
        <v>2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25</v>
      </c>
      <c r="C14" s="19">
        <v>502</v>
      </c>
      <c r="D14" s="19">
        <v>482</v>
      </c>
      <c r="E14" s="19">
        <v>53</v>
      </c>
      <c r="F14" s="19">
        <v>502</v>
      </c>
      <c r="G14" s="19">
        <v>482</v>
      </c>
      <c r="H14" s="19">
        <v>53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67</v>
      </c>
      <c r="V14" s="19">
        <v>67</v>
      </c>
      <c r="W14" s="19">
        <v>10</v>
      </c>
      <c r="X14" s="19">
        <v>67</v>
      </c>
      <c r="Y14" s="19">
        <v>67</v>
      </c>
      <c r="Z14" s="19">
        <v>10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26</v>
      </c>
      <c r="C15" s="19">
        <v>410</v>
      </c>
      <c r="D15" s="19">
        <v>384</v>
      </c>
      <c r="E15" s="19">
        <v>40</v>
      </c>
      <c r="F15" s="19">
        <v>406</v>
      </c>
      <c r="G15" s="19">
        <v>378</v>
      </c>
      <c r="H15" s="19">
        <v>40</v>
      </c>
      <c r="I15" s="19">
        <v>2</v>
      </c>
      <c r="J15" s="19">
        <v>2</v>
      </c>
      <c r="K15" s="19">
        <v>0</v>
      </c>
      <c r="L15" s="19">
        <v>0</v>
      </c>
      <c r="M15" s="19">
        <v>0</v>
      </c>
      <c r="N15" s="19">
        <v>0</v>
      </c>
      <c r="O15" s="19">
        <v>2</v>
      </c>
      <c r="P15" s="19">
        <v>4</v>
      </c>
      <c r="Q15" s="19">
        <v>0</v>
      </c>
      <c r="R15" s="19">
        <v>0</v>
      </c>
      <c r="S15" s="19">
        <v>0</v>
      </c>
      <c r="T15" s="19">
        <v>0</v>
      </c>
      <c r="U15" s="19">
        <v>156</v>
      </c>
      <c r="V15" s="19">
        <v>142</v>
      </c>
      <c r="W15" s="19">
        <v>19</v>
      </c>
      <c r="X15" s="19">
        <v>156</v>
      </c>
      <c r="Y15" s="19">
        <v>141</v>
      </c>
      <c r="Z15" s="19">
        <v>19</v>
      </c>
      <c r="AA15" s="19">
        <v>0</v>
      </c>
      <c r="AB15" s="19">
        <v>0</v>
      </c>
      <c r="AC15" s="19">
        <v>0</v>
      </c>
      <c r="AD15" s="19">
        <v>0</v>
      </c>
      <c r="AE15" s="19">
        <v>1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27</v>
      </c>
      <c r="C16" s="19">
        <v>56</v>
      </c>
      <c r="D16" s="19">
        <v>59</v>
      </c>
      <c r="E16" s="19">
        <v>9</v>
      </c>
      <c r="F16" s="19">
        <v>56</v>
      </c>
      <c r="G16" s="19">
        <v>59</v>
      </c>
      <c r="H16" s="19">
        <v>9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6</v>
      </c>
      <c r="V16" s="19">
        <v>9</v>
      </c>
      <c r="W16" s="19">
        <v>0</v>
      </c>
      <c r="X16" s="19">
        <v>6</v>
      </c>
      <c r="Y16" s="19">
        <v>9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28</v>
      </c>
      <c r="C17" s="19">
        <v>696</v>
      </c>
      <c r="D17" s="19">
        <v>699</v>
      </c>
      <c r="E17" s="19">
        <v>74</v>
      </c>
      <c r="F17" s="19">
        <v>696</v>
      </c>
      <c r="G17" s="19">
        <v>698</v>
      </c>
      <c r="H17" s="19">
        <v>74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1</v>
      </c>
      <c r="Q17" s="19">
        <v>0</v>
      </c>
      <c r="R17" s="19">
        <v>0</v>
      </c>
      <c r="S17" s="19">
        <v>0</v>
      </c>
      <c r="T17" s="19">
        <v>0</v>
      </c>
      <c r="U17" s="19">
        <v>109</v>
      </c>
      <c r="V17" s="19">
        <v>110</v>
      </c>
      <c r="W17" s="19">
        <v>13</v>
      </c>
      <c r="X17" s="19">
        <v>109</v>
      </c>
      <c r="Y17" s="19">
        <v>110</v>
      </c>
      <c r="Z17" s="19">
        <v>13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29</v>
      </c>
      <c r="C18" s="19">
        <v>377</v>
      </c>
      <c r="D18" s="19">
        <v>359</v>
      </c>
      <c r="E18" s="19">
        <v>97</v>
      </c>
      <c r="F18" s="19">
        <v>372</v>
      </c>
      <c r="G18" s="19">
        <v>354</v>
      </c>
      <c r="H18" s="19">
        <v>97</v>
      </c>
      <c r="I18" s="19">
        <v>5</v>
      </c>
      <c r="J18" s="19">
        <v>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86</v>
      </c>
      <c r="V18" s="19">
        <v>84</v>
      </c>
      <c r="W18" s="19">
        <v>45</v>
      </c>
      <c r="X18" s="19">
        <v>86</v>
      </c>
      <c r="Y18" s="19">
        <v>84</v>
      </c>
      <c r="Z18" s="19">
        <v>45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30</v>
      </c>
      <c r="C19" s="19">
        <v>2481</v>
      </c>
      <c r="D19" s="19">
        <v>2368</v>
      </c>
      <c r="E19" s="19">
        <v>242</v>
      </c>
      <c r="F19" s="19">
        <v>2465</v>
      </c>
      <c r="G19" s="19">
        <v>2351</v>
      </c>
      <c r="H19" s="19">
        <v>240</v>
      </c>
      <c r="I19" s="19">
        <v>16</v>
      </c>
      <c r="J19" s="19">
        <v>17</v>
      </c>
      <c r="K19" s="19">
        <v>2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405</v>
      </c>
      <c r="V19" s="19">
        <v>388</v>
      </c>
      <c r="W19" s="19">
        <v>42</v>
      </c>
      <c r="X19" s="19">
        <v>402</v>
      </c>
      <c r="Y19" s="19">
        <v>385</v>
      </c>
      <c r="Z19" s="19">
        <v>42</v>
      </c>
      <c r="AA19" s="19">
        <v>0</v>
      </c>
      <c r="AB19" s="19">
        <v>0</v>
      </c>
      <c r="AC19" s="19">
        <v>0</v>
      </c>
      <c r="AD19" s="19">
        <v>3</v>
      </c>
      <c r="AE19" s="19">
        <v>3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31</v>
      </c>
      <c r="C20" s="19">
        <v>1195</v>
      </c>
      <c r="D20" s="19">
        <v>1156</v>
      </c>
      <c r="E20" s="19">
        <v>78</v>
      </c>
      <c r="F20" s="19">
        <v>1189</v>
      </c>
      <c r="G20" s="19">
        <v>1151</v>
      </c>
      <c r="H20" s="19">
        <v>77</v>
      </c>
      <c r="I20" s="19">
        <v>6</v>
      </c>
      <c r="J20" s="19">
        <v>5</v>
      </c>
      <c r="K20" s="19">
        <v>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279</v>
      </c>
      <c r="V20" s="19">
        <v>275</v>
      </c>
      <c r="W20" s="19">
        <v>3</v>
      </c>
      <c r="X20" s="19">
        <v>278</v>
      </c>
      <c r="Y20" s="19">
        <v>275</v>
      </c>
      <c r="Z20" s="19">
        <v>2</v>
      </c>
      <c r="AA20" s="19">
        <v>1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32</v>
      </c>
      <c r="C21" s="19">
        <v>182</v>
      </c>
      <c r="D21" s="19">
        <v>245</v>
      </c>
      <c r="E21" s="19">
        <v>24</v>
      </c>
      <c r="F21" s="19">
        <v>168</v>
      </c>
      <c r="G21" s="19">
        <v>231</v>
      </c>
      <c r="H21" s="19">
        <v>24</v>
      </c>
      <c r="I21" s="19">
        <v>14</v>
      </c>
      <c r="J21" s="19">
        <v>14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3</v>
      </c>
      <c r="V21" s="19">
        <v>6</v>
      </c>
      <c r="W21" s="19">
        <v>0</v>
      </c>
      <c r="X21" s="19">
        <v>3</v>
      </c>
      <c r="Y21" s="19">
        <v>6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33</v>
      </c>
      <c r="C22" s="19">
        <v>516</v>
      </c>
      <c r="D22" s="19">
        <v>499</v>
      </c>
      <c r="E22" s="19">
        <v>44</v>
      </c>
      <c r="F22" s="19">
        <v>516</v>
      </c>
      <c r="G22" s="19">
        <v>498</v>
      </c>
      <c r="H22" s="19">
        <v>44</v>
      </c>
      <c r="I22" s="19">
        <v>0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85</v>
      </c>
      <c r="V22" s="19">
        <v>80</v>
      </c>
      <c r="W22" s="19">
        <v>10</v>
      </c>
      <c r="X22" s="19">
        <v>85</v>
      </c>
      <c r="Y22" s="19">
        <v>80</v>
      </c>
      <c r="Z22" s="19">
        <v>10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34</v>
      </c>
      <c r="C23" s="19">
        <v>1355</v>
      </c>
      <c r="D23" s="19">
        <v>1351</v>
      </c>
      <c r="E23" s="19">
        <v>144</v>
      </c>
      <c r="F23" s="19">
        <v>1349</v>
      </c>
      <c r="G23" s="19">
        <v>1345</v>
      </c>
      <c r="H23" s="19">
        <v>142</v>
      </c>
      <c r="I23" s="19">
        <v>6</v>
      </c>
      <c r="J23" s="19">
        <v>6</v>
      </c>
      <c r="K23" s="19">
        <v>2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354</v>
      </c>
      <c r="V23" s="19">
        <v>348</v>
      </c>
      <c r="W23" s="19">
        <v>34</v>
      </c>
      <c r="X23" s="19">
        <v>354</v>
      </c>
      <c r="Y23" s="19">
        <v>348</v>
      </c>
      <c r="Z23" s="19">
        <v>34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35</v>
      </c>
      <c r="C24" s="19">
        <v>264</v>
      </c>
      <c r="D24" s="19">
        <v>252</v>
      </c>
      <c r="E24" s="19">
        <v>106</v>
      </c>
      <c r="F24" s="19">
        <v>263</v>
      </c>
      <c r="G24" s="19">
        <v>251</v>
      </c>
      <c r="H24" s="19">
        <v>106</v>
      </c>
      <c r="I24" s="19">
        <v>1</v>
      </c>
      <c r="J24" s="19">
        <v>1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19</v>
      </c>
      <c r="V24" s="19">
        <v>14</v>
      </c>
      <c r="W24" s="19">
        <v>6</v>
      </c>
      <c r="X24" s="19">
        <v>19</v>
      </c>
      <c r="Y24" s="19">
        <v>14</v>
      </c>
      <c r="Z24" s="19">
        <v>6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36</v>
      </c>
      <c r="C25" s="19">
        <v>175</v>
      </c>
      <c r="D25" s="19">
        <v>174</v>
      </c>
      <c r="E25" s="19">
        <v>18</v>
      </c>
      <c r="F25" s="19">
        <v>159</v>
      </c>
      <c r="G25" s="19">
        <v>158</v>
      </c>
      <c r="H25" s="19">
        <v>18</v>
      </c>
      <c r="I25" s="19">
        <v>16</v>
      </c>
      <c r="J25" s="19">
        <v>16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36</v>
      </c>
      <c r="V25" s="19">
        <v>34</v>
      </c>
      <c r="W25" s="19">
        <v>4</v>
      </c>
      <c r="X25" s="19">
        <v>36</v>
      </c>
      <c r="Y25" s="19">
        <v>34</v>
      </c>
      <c r="Z25" s="19">
        <v>4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37</v>
      </c>
      <c r="C26" s="19">
        <v>376</v>
      </c>
      <c r="D26" s="19">
        <v>403</v>
      </c>
      <c r="E26" s="19">
        <v>8</v>
      </c>
      <c r="F26" s="19">
        <v>376</v>
      </c>
      <c r="G26" s="19">
        <v>401</v>
      </c>
      <c r="H26" s="19">
        <v>8</v>
      </c>
      <c r="I26" s="19">
        <v>0</v>
      </c>
      <c r="J26" s="19">
        <v>2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47</v>
      </c>
      <c r="V26" s="19">
        <v>52</v>
      </c>
      <c r="W26" s="19">
        <v>0</v>
      </c>
      <c r="X26" s="19">
        <v>47</v>
      </c>
      <c r="Y26" s="19">
        <v>52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2:35" ht="20.100000000000001" customHeight="1" thickBot="1" x14ac:dyDescent="0.25">
      <c r="B27" s="6" t="s">
        <v>38</v>
      </c>
      <c r="C27" s="20">
        <v>256</v>
      </c>
      <c r="D27" s="20">
        <v>239</v>
      </c>
      <c r="E27" s="20">
        <v>47</v>
      </c>
      <c r="F27" s="20">
        <v>256</v>
      </c>
      <c r="G27" s="20">
        <v>239</v>
      </c>
      <c r="H27" s="20">
        <v>47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29</v>
      </c>
      <c r="V27" s="20">
        <v>30</v>
      </c>
      <c r="W27" s="20">
        <v>0</v>
      </c>
      <c r="X27" s="20">
        <v>29</v>
      </c>
      <c r="Y27" s="20">
        <v>30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20.100000000000001" customHeight="1" thickBot="1" x14ac:dyDescent="0.25">
      <c r="B28" s="7" t="s">
        <v>39</v>
      </c>
      <c r="C28" s="9">
        <f>SUM(C11:C27)</f>
        <v>11072</v>
      </c>
      <c r="D28" s="9">
        <f t="shared" ref="D28:AI28" si="0">SUM(D11:D27)</f>
        <v>10807</v>
      </c>
      <c r="E28" s="9">
        <f t="shared" si="0"/>
        <v>1215</v>
      </c>
      <c r="F28" s="9">
        <f t="shared" si="0"/>
        <v>11004</v>
      </c>
      <c r="G28" s="9">
        <f t="shared" si="0"/>
        <v>10733</v>
      </c>
      <c r="H28" s="9">
        <f t="shared" si="0"/>
        <v>1210</v>
      </c>
      <c r="I28" s="9">
        <f t="shared" si="0"/>
        <v>66</v>
      </c>
      <c r="J28" s="9">
        <f t="shared" si="0"/>
        <v>69</v>
      </c>
      <c r="K28" s="9">
        <f t="shared" si="0"/>
        <v>5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2</v>
      </c>
      <c r="P28" s="9">
        <f t="shared" si="0"/>
        <v>5</v>
      </c>
      <c r="Q28" s="9">
        <f t="shared" si="0"/>
        <v>0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1985</v>
      </c>
      <c r="V28" s="9">
        <f t="shared" si="0"/>
        <v>1922</v>
      </c>
      <c r="W28" s="9">
        <f t="shared" si="0"/>
        <v>230</v>
      </c>
      <c r="X28" s="9">
        <f t="shared" si="0"/>
        <v>1956</v>
      </c>
      <c r="Y28" s="9">
        <f t="shared" si="0"/>
        <v>1918</v>
      </c>
      <c r="Z28" s="9">
        <f t="shared" si="0"/>
        <v>204</v>
      </c>
      <c r="AA28" s="9">
        <f t="shared" si="0"/>
        <v>26</v>
      </c>
      <c r="AB28" s="9">
        <f t="shared" si="0"/>
        <v>0</v>
      </c>
      <c r="AC28" s="9">
        <f t="shared" si="0"/>
        <v>26</v>
      </c>
      <c r="AD28" s="9">
        <f t="shared" si="0"/>
        <v>3</v>
      </c>
      <c r="AE28" s="9">
        <f t="shared" si="0"/>
        <v>4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7" t="s">
        <v>237</v>
      </c>
      <c r="D9" s="64"/>
      <c r="E9" s="64"/>
      <c r="F9" s="68"/>
      <c r="G9" s="67" t="s">
        <v>233</v>
      </c>
      <c r="H9" s="64"/>
      <c r="I9" s="64"/>
      <c r="J9" s="74"/>
      <c r="K9" s="67" t="s">
        <v>234</v>
      </c>
      <c r="L9" s="64"/>
      <c r="M9" s="64"/>
      <c r="N9" s="74"/>
      <c r="O9" s="67" t="s">
        <v>235</v>
      </c>
      <c r="P9" s="64"/>
      <c r="Q9" s="64"/>
      <c r="R9" s="74"/>
      <c r="S9" s="67" t="s">
        <v>236</v>
      </c>
      <c r="T9" s="64"/>
      <c r="U9" s="64"/>
      <c r="V9" s="64"/>
      <c r="W9" s="64"/>
    </row>
    <row r="10" spans="2:23" ht="28.5" customHeight="1" thickBot="1" x14ac:dyDescent="0.25">
      <c r="B10" s="10"/>
      <c r="C10" s="70" t="s">
        <v>117</v>
      </c>
      <c r="D10" s="72" t="s">
        <v>118</v>
      </c>
      <c r="E10" s="72"/>
      <c r="F10" s="73" t="s">
        <v>119</v>
      </c>
      <c r="G10" s="70" t="s">
        <v>117</v>
      </c>
      <c r="H10" s="72" t="s">
        <v>118</v>
      </c>
      <c r="I10" s="72"/>
      <c r="J10" s="73" t="s">
        <v>119</v>
      </c>
      <c r="K10" s="70" t="s">
        <v>117</v>
      </c>
      <c r="L10" s="72" t="s">
        <v>118</v>
      </c>
      <c r="M10" s="72"/>
      <c r="N10" s="73" t="s">
        <v>119</v>
      </c>
      <c r="O10" s="70" t="s">
        <v>117</v>
      </c>
      <c r="P10" s="72" t="s">
        <v>118</v>
      </c>
      <c r="Q10" s="72"/>
      <c r="R10" s="73" t="s">
        <v>119</v>
      </c>
      <c r="S10" s="70" t="s">
        <v>120</v>
      </c>
      <c r="T10" s="72" t="s">
        <v>121</v>
      </c>
      <c r="U10" s="72"/>
      <c r="V10" s="73" t="s">
        <v>122</v>
      </c>
      <c r="W10" s="70" t="s">
        <v>123</v>
      </c>
    </row>
    <row r="11" spans="2:23" ht="28.5" customHeight="1" thickBot="1" x14ac:dyDescent="0.25">
      <c r="B11" s="11"/>
      <c r="C11" s="71"/>
      <c r="D11" s="22" t="s">
        <v>124</v>
      </c>
      <c r="E11" s="22" t="s">
        <v>125</v>
      </c>
      <c r="F11" s="60"/>
      <c r="G11" s="71"/>
      <c r="H11" s="22" t="s">
        <v>124</v>
      </c>
      <c r="I11" s="22" t="s">
        <v>125</v>
      </c>
      <c r="J11" s="60"/>
      <c r="K11" s="71"/>
      <c r="L11" s="22" t="s">
        <v>124</v>
      </c>
      <c r="M11" s="22" t="s">
        <v>125</v>
      </c>
      <c r="N11" s="60"/>
      <c r="O11" s="71"/>
      <c r="P11" s="22" t="s">
        <v>124</v>
      </c>
      <c r="Q11" s="22" t="s">
        <v>125</v>
      </c>
      <c r="R11" s="60"/>
      <c r="S11" s="71"/>
      <c r="T11" s="22" t="s">
        <v>126</v>
      </c>
      <c r="U11" s="22" t="s">
        <v>127</v>
      </c>
      <c r="V11" s="60"/>
      <c r="W11" s="71"/>
    </row>
    <row r="12" spans="2:23" ht="20.100000000000001" customHeight="1" thickBot="1" x14ac:dyDescent="0.25">
      <c r="B12" s="3" t="s">
        <v>22</v>
      </c>
      <c r="C12" s="18">
        <v>1776</v>
      </c>
      <c r="D12" s="18">
        <v>74</v>
      </c>
      <c r="E12" s="18">
        <v>139</v>
      </c>
      <c r="F12" s="18">
        <v>1989</v>
      </c>
      <c r="G12" s="18">
        <v>832</v>
      </c>
      <c r="H12" s="18">
        <v>10</v>
      </c>
      <c r="I12" s="18">
        <v>22</v>
      </c>
      <c r="J12" s="18">
        <v>864</v>
      </c>
      <c r="K12" s="18">
        <v>942</v>
      </c>
      <c r="L12" s="18">
        <v>64</v>
      </c>
      <c r="M12" s="18">
        <v>116</v>
      </c>
      <c r="N12" s="18">
        <v>1122</v>
      </c>
      <c r="O12" s="18">
        <v>2</v>
      </c>
      <c r="P12" s="18">
        <v>0</v>
      </c>
      <c r="Q12" s="18">
        <v>1</v>
      </c>
      <c r="R12" s="18">
        <v>3</v>
      </c>
      <c r="S12" s="18">
        <v>2730</v>
      </c>
      <c r="T12" s="18">
        <v>379</v>
      </c>
      <c r="U12" s="18">
        <v>528</v>
      </c>
      <c r="V12" s="18">
        <v>252</v>
      </c>
      <c r="W12" s="18">
        <v>3889</v>
      </c>
    </row>
    <row r="13" spans="2:23" ht="20.100000000000001" customHeight="1" thickBot="1" x14ac:dyDescent="0.25">
      <c r="B13" s="4" t="s">
        <v>23</v>
      </c>
      <c r="C13" s="19">
        <v>312</v>
      </c>
      <c r="D13" s="19">
        <v>12</v>
      </c>
      <c r="E13" s="19">
        <v>10</v>
      </c>
      <c r="F13" s="19">
        <v>334</v>
      </c>
      <c r="G13" s="19">
        <v>132</v>
      </c>
      <c r="H13" s="19">
        <v>1</v>
      </c>
      <c r="I13" s="19">
        <v>2</v>
      </c>
      <c r="J13" s="19">
        <v>135</v>
      </c>
      <c r="K13" s="19">
        <v>179</v>
      </c>
      <c r="L13" s="19">
        <v>11</v>
      </c>
      <c r="M13" s="19">
        <v>8</v>
      </c>
      <c r="N13" s="19">
        <v>198</v>
      </c>
      <c r="O13" s="19">
        <v>1</v>
      </c>
      <c r="P13" s="19">
        <v>0</v>
      </c>
      <c r="Q13" s="19">
        <v>0</v>
      </c>
      <c r="R13" s="19">
        <v>1</v>
      </c>
      <c r="S13" s="19">
        <v>279</v>
      </c>
      <c r="T13" s="19">
        <v>53</v>
      </c>
      <c r="U13" s="19">
        <v>42</v>
      </c>
      <c r="V13" s="19">
        <v>9</v>
      </c>
      <c r="W13" s="19">
        <v>383</v>
      </c>
    </row>
    <row r="14" spans="2:23" ht="20.100000000000001" customHeight="1" thickBot="1" x14ac:dyDescent="0.25">
      <c r="B14" s="4" t="s">
        <v>24</v>
      </c>
      <c r="C14" s="19">
        <v>245</v>
      </c>
      <c r="D14" s="19">
        <v>2</v>
      </c>
      <c r="E14" s="19">
        <v>58</v>
      </c>
      <c r="F14" s="19">
        <v>305</v>
      </c>
      <c r="G14" s="19">
        <v>124</v>
      </c>
      <c r="H14" s="19">
        <v>0</v>
      </c>
      <c r="I14" s="19">
        <v>44</v>
      </c>
      <c r="J14" s="19">
        <v>168</v>
      </c>
      <c r="K14" s="19">
        <v>121</v>
      </c>
      <c r="L14" s="19">
        <v>2</v>
      </c>
      <c r="M14" s="19">
        <v>14</v>
      </c>
      <c r="N14" s="19">
        <v>137</v>
      </c>
      <c r="O14" s="19">
        <v>0</v>
      </c>
      <c r="P14" s="19">
        <v>0</v>
      </c>
      <c r="Q14" s="19">
        <v>0</v>
      </c>
      <c r="R14" s="19">
        <v>0</v>
      </c>
      <c r="S14" s="19">
        <v>204</v>
      </c>
      <c r="T14" s="19">
        <v>23</v>
      </c>
      <c r="U14" s="19">
        <v>37</v>
      </c>
      <c r="V14" s="19">
        <v>13</v>
      </c>
      <c r="W14" s="19">
        <v>277</v>
      </c>
    </row>
    <row r="15" spans="2:23" ht="20.100000000000001" customHeight="1" thickBot="1" x14ac:dyDescent="0.25">
      <c r="B15" s="4" t="s">
        <v>25</v>
      </c>
      <c r="C15" s="19">
        <v>186</v>
      </c>
      <c r="D15" s="19">
        <v>16</v>
      </c>
      <c r="E15" s="19">
        <v>17</v>
      </c>
      <c r="F15" s="19">
        <v>219</v>
      </c>
      <c r="G15" s="19">
        <v>73</v>
      </c>
      <c r="H15" s="19">
        <v>3</v>
      </c>
      <c r="I15" s="19">
        <v>2</v>
      </c>
      <c r="J15" s="19">
        <v>78</v>
      </c>
      <c r="K15" s="19">
        <v>113</v>
      </c>
      <c r="L15" s="19">
        <v>13</v>
      </c>
      <c r="M15" s="19">
        <v>15</v>
      </c>
      <c r="N15" s="19">
        <v>141</v>
      </c>
      <c r="O15" s="19">
        <v>0</v>
      </c>
      <c r="P15" s="19">
        <v>0</v>
      </c>
      <c r="Q15" s="19">
        <v>0</v>
      </c>
      <c r="R15" s="19">
        <v>0</v>
      </c>
      <c r="S15" s="19">
        <v>356</v>
      </c>
      <c r="T15" s="19">
        <v>77</v>
      </c>
      <c r="U15" s="19">
        <v>117</v>
      </c>
      <c r="V15" s="19">
        <v>17</v>
      </c>
      <c r="W15" s="19">
        <v>567</v>
      </c>
    </row>
    <row r="16" spans="2:23" ht="20.100000000000001" customHeight="1" thickBot="1" x14ac:dyDescent="0.25">
      <c r="B16" s="4" t="s">
        <v>26</v>
      </c>
      <c r="C16" s="19">
        <v>757</v>
      </c>
      <c r="D16" s="19">
        <v>37</v>
      </c>
      <c r="E16" s="19">
        <v>47</v>
      </c>
      <c r="F16" s="19">
        <v>841</v>
      </c>
      <c r="G16" s="19">
        <v>534</v>
      </c>
      <c r="H16" s="19">
        <v>20</v>
      </c>
      <c r="I16" s="19">
        <v>21</v>
      </c>
      <c r="J16" s="19">
        <v>575</v>
      </c>
      <c r="K16" s="19">
        <v>223</v>
      </c>
      <c r="L16" s="19">
        <v>17</v>
      </c>
      <c r="M16" s="19">
        <v>26</v>
      </c>
      <c r="N16" s="19">
        <v>266</v>
      </c>
      <c r="O16" s="19">
        <v>0</v>
      </c>
      <c r="P16" s="19">
        <v>0</v>
      </c>
      <c r="Q16" s="19">
        <v>0</v>
      </c>
      <c r="R16" s="19">
        <v>0</v>
      </c>
      <c r="S16" s="19">
        <v>686</v>
      </c>
      <c r="T16" s="19">
        <v>98</v>
      </c>
      <c r="U16" s="19">
        <v>176</v>
      </c>
      <c r="V16" s="19">
        <v>53</v>
      </c>
      <c r="W16" s="19">
        <v>1013</v>
      </c>
    </row>
    <row r="17" spans="2:23" ht="20.100000000000001" customHeight="1" thickBot="1" x14ac:dyDescent="0.25">
      <c r="B17" s="4" t="s">
        <v>27</v>
      </c>
      <c r="C17" s="19">
        <v>98</v>
      </c>
      <c r="D17" s="19">
        <v>7</v>
      </c>
      <c r="E17" s="19">
        <v>27</v>
      </c>
      <c r="F17" s="19">
        <v>132</v>
      </c>
      <c r="G17" s="19">
        <v>46</v>
      </c>
      <c r="H17" s="19">
        <v>0</v>
      </c>
      <c r="I17" s="19">
        <v>1</v>
      </c>
      <c r="J17" s="19">
        <v>47</v>
      </c>
      <c r="K17" s="19">
        <v>52</v>
      </c>
      <c r="L17" s="19">
        <v>7</v>
      </c>
      <c r="M17" s="19">
        <v>26</v>
      </c>
      <c r="N17" s="19">
        <v>85</v>
      </c>
      <c r="O17" s="19">
        <v>0</v>
      </c>
      <c r="P17" s="19">
        <v>0</v>
      </c>
      <c r="Q17" s="19">
        <v>0</v>
      </c>
      <c r="R17" s="19">
        <v>0</v>
      </c>
      <c r="S17" s="19">
        <v>163</v>
      </c>
      <c r="T17" s="19">
        <v>16</v>
      </c>
      <c r="U17" s="19">
        <v>29</v>
      </c>
      <c r="V17" s="19">
        <v>10</v>
      </c>
      <c r="W17" s="19">
        <v>218</v>
      </c>
    </row>
    <row r="18" spans="2:23" ht="20.100000000000001" customHeight="1" thickBot="1" x14ac:dyDescent="0.25">
      <c r="B18" s="4" t="s">
        <v>28</v>
      </c>
      <c r="C18" s="19">
        <v>219</v>
      </c>
      <c r="D18" s="19">
        <v>2</v>
      </c>
      <c r="E18" s="19">
        <v>4</v>
      </c>
      <c r="F18" s="19">
        <v>225</v>
      </c>
      <c r="G18" s="19">
        <v>108</v>
      </c>
      <c r="H18" s="19">
        <v>0</v>
      </c>
      <c r="I18" s="19">
        <v>3</v>
      </c>
      <c r="J18" s="19">
        <v>111</v>
      </c>
      <c r="K18" s="19">
        <v>111</v>
      </c>
      <c r="L18" s="19">
        <v>2</v>
      </c>
      <c r="M18" s="19">
        <v>1</v>
      </c>
      <c r="N18" s="19">
        <v>114</v>
      </c>
      <c r="O18" s="19">
        <v>0</v>
      </c>
      <c r="P18" s="19">
        <v>0</v>
      </c>
      <c r="Q18" s="19">
        <v>0</v>
      </c>
      <c r="R18" s="19">
        <v>0</v>
      </c>
      <c r="S18" s="19">
        <v>518</v>
      </c>
      <c r="T18" s="19">
        <v>63</v>
      </c>
      <c r="U18" s="19">
        <v>102</v>
      </c>
      <c r="V18" s="19">
        <v>5</v>
      </c>
      <c r="W18" s="19">
        <v>688</v>
      </c>
    </row>
    <row r="19" spans="2:23" ht="20.100000000000001" customHeight="1" thickBot="1" x14ac:dyDescent="0.25">
      <c r="B19" s="4" t="s">
        <v>29</v>
      </c>
      <c r="C19" s="19">
        <v>323</v>
      </c>
      <c r="D19" s="19">
        <v>11</v>
      </c>
      <c r="E19" s="19">
        <v>60</v>
      </c>
      <c r="F19" s="19">
        <v>394</v>
      </c>
      <c r="G19" s="19">
        <v>119</v>
      </c>
      <c r="H19" s="19">
        <v>10</v>
      </c>
      <c r="I19" s="19">
        <v>15</v>
      </c>
      <c r="J19" s="19">
        <v>144</v>
      </c>
      <c r="K19" s="19">
        <v>204</v>
      </c>
      <c r="L19" s="19">
        <v>1</v>
      </c>
      <c r="M19" s="19">
        <v>45</v>
      </c>
      <c r="N19" s="19">
        <v>250</v>
      </c>
      <c r="O19" s="19">
        <v>0</v>
      </c>
      <c r="P19" s="19">
        <v>0</v>
      </c>
      <c r="Q19" s="19">
        <v>0</v>
      </c>
      <c r="R19" s="19">
        <v>0</v>
      </c>
      <c r="S19" s="19">
        <v>421</v>
      </c>
      <c r="T19" s="19">
        <v>73</v>
      </c>
      <c r="U19" s="19">
        <v>56</v>
      </c>
      <c r="V19" s="19">
        <v>3</v>
      </c>
      <c r="W19" s="19">
        <v>553</v>
      </c>
    </row>
    <row r="20" spans="2:23" ht="20.100000000000001" customHeight="1" thickBot="1" x14ac:dyDescent="0.25">
      <c r="B20" s="4" t="s">
        <v>30</v>
      </c>
      <c r="C20" s="19">
        <v>573</v>
      </c>
      <c r="D20" s="19">
        <v>26</v>
      </c>
      <c r="E20" s="19">
        <v>58</v>
      </c>
      <c r="F20" s="19">
        <v>657</v>
      </c>
      <c r="G20" s="19">
        <v>216</v>
      </c>
      <c r="H20" s="19">
        <v>2</v>
      </c>
      <c r="I20" s="19">
        <v>12</v>
      </c>
      <c r="J20" s="19">
        <v>230</v>
      </c>
      <c r="K20" s="19">
        <v>357</v>
      </c>
      <c r="L20" s="19">
        <v>24</v>
      </c>
      <c r="M20" s="19">
        <v>46</v>
      </c>
      <c r="N20" s="19">
        <v>427</v>
      </c>
      <c r="O20" s="19">
        <v>0</v>
      </c>
      <c r="P20" s="19">
        <v>0</v>
      </c>
      <c r="Q20" s="19">
        <v>0</v>
      </c>
      <c r="R20" s="19">
        <v>0</v>
      </c>
      <c r="S20" s="19">
        <v>2200</v>
      </c>
      <c r="T20" s="19">
        <v>445</v>
      </c>
      <c r="U20" s="19">
        <v>447</v>
      </c>
      <c r="V20" s="19">
        <v>286</v>
      </c>
      <c r="W20" s="19">
        <v>3378</v>
      </c>
    </row>
    <row r="21" spans="2:23" ht="20.100000000000001" customHeight="1" thickBot="1" x14ac:dyDescent="0.25">
      <c r="B21" s="4" t="s">
        <v>31</v>
      </c>
      <c r="C21" s="19">
        <v>1285</v>
      </c>
      <c r="D21" s="19">
        <v>105</v>
      </c>
      <c r="E21" s="19">
        <v>114</v>
      </c>
      <c r="F21" s="19">
        <v>1504</v>
      </c>
      <c r="G21" s="19">
        <v>267</v>
      </c>
      <c r="H21" s="19">
        <v>7</v>
      </c>
      <c r="I21" s="19">
        <v>11</v>
      </c>
      <c r="J21" s="19">
        <v>285</v>
      </c>
      <c r="K21" s="19">
        <v>1014</v>
      </c>
      <c r="L21" s="19">
        <v>98</v>
      </c>
      <c r="M21" s="19">
        <v>103</v>
      </c>
      <c r="N21" s="19">
        <v>1215</v>
      </c>
      <c r="O21" s="19">
        <v>4</v>
      </c>
      <c r="P21" s="19">
        <v>0</v>
      </c>
      <c r="Q21" s="19">
        <v>0</v>
      </c>
      <c r="R21" s="19">
        <v>4</v>
      </c>
      <c r="S21" s="19">
        <v>1537</v>
      </c>
      <c r="T21" s="19">
        <v>306</v>
      </c>
      <c r="U21" s="19">
        <v>254</v>
      </c>
      <c r="V21" s="19">
        <v>169</v>
      </c>
      <c r="W21" s="19">
        <v>2266</v>
      </c>
    </row>
    <row r="22" spans="2:23" ht="20.100000000000001" customHeight="1" thickBot="1" x14ac:dyDescent="0.25">
      <c r="B22" s="4" t="s">
        <v>32</v>
      </c>
      <c r="C22" s="19">
        <v>106</v>
      </c>
      <c r="D22" s="19">
        <v>3</v>
      </c>
      <c r="E22" s="19">
        <v>3</v>
      </c>
      <c r="F22" s="19">
        <v>112</v>
      </c>
      <c r="G22" s="19">
        <v>56</v>
      </c>
      <c r="H22" s="19">
        <v>3</v>
      </c>
      <c r="I22" s="19">
        <v>0</v>
      </c>
      <c r="J22" s="19">
        <v>59</v>
      </c>
      <c r="K22" s="19">
        <v>50</v>
      </c>
      <c r="L22" s="19">
        <v>0</v>
      </c>
      <c r="M22" s="19">
        <v>3</v>
      </c>
      <c r="N22" s="19">
        <v>53</v>
      </c>
      <c r="O22" s="19">
        <v>0</v>
      </c>
      <c r="P22" s="19">
        <v>0</v>
      </c>
      <c r="Q22" s="19">
        <v>0</v>
      </c>
      <c r="R22" s="19">
        <v>0</v>
      </c>
      <c r="S22" s="19">
        <v>259</v>
      </c>
      <c r="T22" s="19">
        <v>41</v>
      </c>
      <c r="U22" s="19">
        <v>22</v>
      </c>
      <c r="V22" s="19">
        <v>14</v>
      </c>
      <c r="W22" s="19">
        <v>336</v>
      </c>
    </row>
    <row r="23" spans="2:23" ht="20.100000000000001" customHeight="1" thickBot="1" x14ac:dyDescent="0.25">
      <c r="B23" s="4" t="s">
        <v>33</v>
      </c>
      <c r="C23" s="19">
        <v>302</v>
      </c>
      <c r="D23" s="19">
        <v>8</v>
      </c>
      <c r="E23" s="19">
        <v>26</v>
      </c>
      <c r="F23" s="19">
        <v>336</v>
      </c>
      <c r="G23" s="19">
        <v>123</v>
      </c>
      <c r="H23" s="19">
        <v>1</v>
      </c>
      <c r="I23" s="19">
        <v>3</v>
      </c>
      <c r="J23" s="19">
        <v>127</v>
      </c>
      <c r="K23" s="19">
        <v>179</v>
      </c>
      <c r="L23" s="19">
        <v>7</v>
      </c>
      <c r="M23" s="19">
        <v>23</v>
      </c>
      <c r="N23" s="19">
        <v>209</v>
      </c>
      <c r="O23" s="19">
        <v>0</v>
      </c>
      <c r="P23" s="19">
        <v>0</v>
      </c>
      <c r="Q23" s="19">
        <v>0</v>
      </c>
      <c r="R23" s="19">
        <v>0</v>
      </c>
      <c r="S23" s="19">
        <v>594</v>
      </c>
      <c r="T23" s="19">
        <v>89</v>
      </c>
      <c r="U23" s="19">
        <v>118</v>
      </c>
      <c r="V23" s="19">
        <v>25</v>
      </c>
      <c r="W23" s="19">
        <v>826</v>
      </c>
    </row>
    <row r="24" spans="2:23" ht="20.100000000000001" customHeight="1" thickBot="1" x14ac:dyDescent="0.25">
      <c r="B24" s="4" t="s">
        <v>34</v>
      </c>
      <c r="C24" s="19">
        <v>545</v>
      </c>
      <c r="D24" s="19">
        <v>59</v>
      </c>
      <c r="E24" s="19">
        <v>89</v>
      </c>
      <c r="F24" s="19">
        <v>693</v>
      </c>
      <c r="G24" s="19">
        <v>140</v>
      </c>
      <c r="H24" s="19">
        <v>1</v>
      </c>
      <c r="I24" s="19">
        <v>3</v>
      </c>
      <c r="J24" s="19">
        <v>144</v>
      </c>
      <c r="K24" s="19">
        <v>405</v>
      </c>
      <c r="L24" s="19">
        <v>55</v>
      </c>
      <c r="M24" s="19">
        <v>86</v>
      </c>
      <c r="N24" s="19">
        <v>546</v>
      </c>
      <c r="O24" s="19">
        <v>0</v>
      </c>
      <c r="P24" s="19">
        <v>3</v>
      </c>
      <c r="Q24" s="19">
        <v>0</v>
      </c>
      <c r="R24" s="19">
        <v>3</v>
      </c>
      <c r="S24" s="19">
        <v>1688</v>
      </c>
      <c r="T24" s="19">
        <v>307</v>
      </c>
      <c r="U24" s="19">
        <v>281</v>
      </c>
      <c r="V24" s="19">
        <v>127</v>
      </c>
      <c r="W24" s="19">
        <v>2403</v>
      </c>
    </row>
    <row r="25" spans="2:23" ht="20.100000000000001" customHeight="1" thickBot="1" x14ac:dyDescent="0.25">
      <c r="B25" s="4" t="s">
        <v>35</v>
      </c>
      <c r="C25" s="19">
        <v>286</v>
      </c>
      <c r="D25" s="19">
        <v>2</v>
      </c>
      <c r="E25" s="19">
        <v>10</v>
      </c>
      <c r="F25" s="19">
        <v>298</v>
      </c>
      <c r="G25" s="19">
        <v>220</v>
      </c>
      <c r="H25" s="19">
        <v>0</v>
      </c>
      <c r="I25" s="19">
        <v>2</v>
      </c>
      <c r="J25" s="19">
        <v>222</v>
      </c>
      <c r="K25" s="19">
        <v>66</v>
      </c>
      <c r="L25" s="19">
        <v>2</v>
      </c>
      <c r="M25" s="19">
        <v>8</v>
      </c>
      <c r="N25" s="19">
        <v>76</v>
      </c>
      <c r="O25" s="19">
        <v>0</v>
      </c>
      <c r="P25" s="19">
        <v>0</v>
      </c>
      <c r="Q25" s="19">
        <v>0</v>
      </c>
      <c r="R25" s="19">
        <v>0</v>
      </c>
      <c r="S25" s="19">
        <v>502</v>
      </c>
      <c r="T25" s="19">
        <v>56</v>
      </c>
      <c r="U25" s="19">
        <v>104</v>
      </c>
      <c r="V25" s="19">
        <v>36</v>
      </c>
      <c r="W25" s="19">
        <v>698</v>
      </c>
    </row>
    <row r="26" spans="2:23" ht="20.100000000000001" customHeight="1" thickBot="1" x14ac:dyDescent="0.25">
      <c r="B26" s="4" t="s">
        <v>36</v>
      </c>
      <c r="C26" s="19">
        <v>77</v>
      </c>
      <c r="D26" s="19">
        <v>3</v>
      </c>
      <c r="E26" s="19">
        <v>3</v>
      </c>
      <c r="F26" s="19">
        <v>83</v>
      </c>
      <c r="G26" s="19">
        <v>15</v>
      </c>
      <c r="H26" s="19">
        <v>2</v>
      </c>
      <c r="I26" s="19">
        <v>1</v>
      </c>
      <c r="J26" s="19">
        <v>18</v>
      </c>
      <c r="K26" s="19">
        <v>62</v>
      </c>
      <c r="L26" s="19">
        <v>1</v>
      </c>
      <c r="M26" s="19">
        <v>2</v>
      </c>
      <c r="N26" s="19">
        <v>65</v>
      </c>
      <c r="O26" s="19">
        <v>0</v>
      </c>
      <c r="P26" s="19">
        <v>0</v>
      </c>
      <c r="Q26" s="19">
        <v>0</v>
      </c>
      <c r="R26" s="19">
        <v>0</v>
      </c>
      <c r="S26" s="19">
        <v>250</v>
      </c>
      <c r="T26" s="19">
        <v>46</v>
      </c>
      <c r="U26" s="19">
        <v>31</v>
      </c>
      <c r="V26" s="19">
        <v>23</v>
      </c>
      <c r="W26" s="19">
        <v>350</v>
      </c>
    </row>
    <row r="27" spans="2:23" ht="20.100000000000001" customHeight="1" thickBot="1" x14ac:dyDescent="0.25">
      <c r="B27" s="5" t="s">
        <v>37</v>
      </c>
      <c r="C27" s="19">
        <v>225</v>
      </c>
      <c r="D27" s="19">
        <v>1</v>
      </c>
      <c r="E27" s="19">
        <v>30</v>
      </c>
      <c r="F27" s="19">
        <v>256</v>
      </c>
      <c r="G27" s="19">
        <v>172</v>
      </c>
      <c r="H27" s="19">
        <v>0</v>
      </c>
      <c r="I27" s="19">
        <v>7</v>
      </c>
      <c r="J27" s="19">
        <v>179</v>
      </c>
      <c r="K27" s="19">
        <v>53</v>
      </c>
      <c r="L27" s="19">
        <v>1</v>
      </c>
      <c r="M27" s="19">
        <v>23</v>
      </c>
      <c r="N27" s="19">
        <v>77</v>
      </c>
      <c r="O27" s="19">
        <v>0</v>
      </c>
      <c r="P27" s="19">
        <v>0</v>
      </c>
      <c r="Q27" s="19">
        <v>0</v>
      </c>
      <c r="R27" s="19">
        <v>0</v>
      </c>
      <c r="S27" s="19">
        <v>579</v>
      </c>
      <c r="T27" s="19">
        <v>78</v>
      </c>
      <c r="U27" s="19">
        <v>47</v>
      </c>
      <c r="V27" s="19">
        <v>67</v>
      </c>
      <c r="W27" s="19">
        <v>771</v>
      </c>
    </row>
    <row r="28" spans="2:23" ht="20.100000000000001" customHeight="1" thickBot="1" x14ac:dyDescent="0.25">
      <c r="B28" s="6" t="s">
        <v>38</v>
      </c>
      <c r="C28" s="20">
        <v>32</v>
      </c>
      <c r="D28" s="20">
        <v>0</v>
      </c>
      <c r="E28" s="20">
        <v>4</v>
      </c>
      <c r="F28" s="20">
        <v>36</v>
      </c>
      <c r="G28" s="20">
        <v>7</v>
      </c>
      <c r="H28" s="20">
        <v>0</v>
      </c>
      <c r="I28" s="20">
        <v>0</v>
      </c>
      <c r="J28" s="20">
        <v>7</v>
      </c>
      <c r="K28" s="20">
        <v>25</v>
      </c>
      <c r="L28" s="20">
        <v>0</v>
      </c>
      <c r="M28" s="20">
        <v>4</v>
      </c>
      <c r="N28" s="20">
        <v>29</v>
      </c>
      <c r="O28" s="20">
        <v>0</v>
      </c>
      <c r="P28" s="20">
        <v>0</v>
      </c>
      <c r="Q28" s="20">
        <v>0</v>
      </c>
      <c r="R28" s="20">
        <v>0</v>
      </c>
      <c r="S28" s="20">
        <v>93</v>
      </c>
      <c r="T28" s="20">
        <v>7</v>
      </c>
      <c r="U28" s="20">
        <v>61</v>
      </c>
      <c r="V28" s="20">
        <v>2</v>
      </c>
      <c r="W28" s="20">
        <v>163</v>
      </c>
    </row>
    <row r="29" spans="2:23" ht="20.100000000000001" customHeight="1" thickBot="1" x14ac:dyDescent="0.25">
      <c r="B29" s="7" t="s">
        <v>39</v>
      </c>
      <c r="C29" s="9">
        <f>SUM(C12:C28)</f>
        <v>7347</v>
      </c>
      <c r="D29" s="9">
        <f t="shared" ref="D29:W29" si="0">SUM(D12:D28)</f>
        <v>368</v>
      </c>
      <c r="E29" s="9">
        <f t="shared" si="0"/>
        <v>699</v>
      </c>
      <c r="F29" s="9">
        <f t="shared" si="0"/>
        <v>8414</v>
      </c>
      <c r="G29" s="9">
        <f t="shared" si="0"/>
        <v>3184</v>
      </c>
      <c r="H29" s="9">
        <f t="shared" si="0"/>
        <v>60</v>
      </c>
      <c r="I29" s="9">
        <f t="shared" si="0"/>
        <v>149</v>
      </c>
      <c r="J29" s="9">
        <f t="shared" si="0"/>
        <v>3393</v>
      </c>
      <c r="K29" s="9">
        <f t="shared" si="0"/>
        <v>4156</v>
      </c>
      <c r="L29" s="9">
        <f t="shared" si="0"/>
        <v>305</v>
      </c>
      <c r="M29" s="9">
        <f t="shared" si="0"/>
        <v>549</v>
      </c>
      <c r="N29" s="9">
        <f t="shared" si="0"/>
        <v>5010</v>
      </c>
      <c r="O29" s="9">
        <f t="shared" si="0"/>
        <v>7</v>
      </c>
      <c r="P29" s="9">
        <f t="shared" si="0"/>
        <v>3</v>
      </c>
      <c r="Q29" s="9">
        <f t="shared" si="0"/>
        <v>1</v>
      </c>
      <c r="R29" s="9">
        <f t="shared" si="0"/>
        <v>11</v>
      </c>
      <c r="S29" s="9">
        <f t="shared" si="0"/>
        <v>13059</v>
      </c>
      <c r="T29" s="9">
        <f t="shared" si="0"/>
        <v>2157</v>
      </c>
      <c r="U29" s="9">
        <f t="shared" si="0"/>
        <v>2452</v>
      </c>
      <c r="V29" s="9">
        <f t="shared" si="0"/>
        <v>1111</v>
      </c>
      <c r="W29" s="9">
        <f t="shared" si="0"/>
        <v>18779</v>
      </c>
    </row>
    <row r="30" spans="2:23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</sheetData>
  <mergeCells count="21">
    <mergeCell ref="R10:R11"/>
    <mergeCell ref="S10:S11"/>
    <mergeCell ref="T10:U10"/>
    <mergeCell ref="V10:V11"/>
    <mergeCell ref="W10:W11"/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7" t="s">
        <v>238</v>
      </c>
      <c r="D9" s="64"/>
      <c r="E9" s="64"/>
      <c r="F9" s="64"/>
      <c r="G9" s="74"/>
      <c r="H9" s="67" t="s">
        <v>239</v>
      </c>
      <c r="I9" s="64"/>
      <c r="J9" s="64"/>
      <c r="K9" s="64"/>
      <c r="L9" s="74"/>
      <c r="M9" s="67" t="s">
        <v>52</v>
      </c>
      <c r="N9" s="64"/>
      <c r="O9" s="64"/>
      <c r="P9" s="64"/>
      <c r="Q9" s="74"/>
    </row>
    <row r="10" spans="2:17" ht="28.5" customHeight="1" x14ac:dyDescent="0.2">
      <c r="B10" s="11"/>
      <c r="C10" s="77" t="s">
        <v>128</v>
      </c>
      <c r="D10" s="77"/>
      <c r="E10" s="77" t="s">
        <v>129</v>
      </c>
      <c r="F10" s="77"/>
      <c r="G10" s="75" t="s">
        <v>52</v>
      </c>
      <c r="H10" s="77" t="s">
        <v>130</v>
      </c>
      <c r="I10" s="77"/>
      <c r="J10" s="75" t="s">
        <v>129</v>
      </c>
      <c r="K10" s="75"/>
      <c r="L10" s="75" t="s">
        <v>52</v>
      </c>
      <c r="M10" s="77" t="s">
        <v>128</v>
      </c>
      <c r="N10" s="77"/>
      <c r="O10" s="75" t="s">
        <v>129</v>
      </c>
      <c r="P10" s="75"/>
      <c r="Q10" s="75" t="s">
        <v>52</v>
      </c>
    </row>
    <row r="11" spans="2:17" ht="42" customHeight="1" thickBot="1" x14ac:dyDescent="0.25">
      <c r="B11" s="13"/>
      <c r="C11" s="21" t="s">
        <v>41</v>
      </c>
      <c r="D11" s="21" t="s">
        <v>131</v>
      </c>
      <c r="E11" s="21" t="s">
        <v>41</v>
      </c>
      <c r="F11" s="21" t="s">
        <v>131</v>
      </c>
      <c r="G11" s="76"/>
      <c r="H11" s="21" t="s">
        <v>41</v>
      </c>
      <c r="I11" s="21" t="s">
        <v>131</v>
      </c>
      <c r="J11" s="21" t="s">
        <v>41</v>
      </c>
      <c r="K11" s="21" t="s">
        <v>131</v>
      </c>
      <c r="L11" s="76"/>
      <c r="M11" s="21" t="s">
        <v>41</v>
      </c>
      <c r="N11" s="21" t="s">
        <v>131</v>
      </c>
      <c r="O11" s="21" t="s">
        <v>41</v>
      </c>
      <c r="P11" s="21" t="s">
        <v>131</v>
      </c>
      <c r="Q11" s="76"/>
    </row>
    <row r="12" spans="2:17" ht="20.100000000000001" customHeight="1" thickBot="1" x14ac:dyDescent="0.25">
      <c r="B12" s="3" t="s">
        <v>22</v>
      </c>
      <c r="C12" s="18">
        <v>119</v>
      </c>
      <c r="D12" s="18">
        <v>67</v>
      </c>
      <c r="E12" s="18">
        <v>3482</v>
      </c>
      <c r="F12" s="18">
        <v>2944</v>
      </c>
      <c r="G12" s="18">
        <v>6612</v>
      </c>
      <c r="H12" s="18">
        <v>0</v>
      </c>
      <c r="I12" s="18">
        <v>3</v>
      </c>
      <c r="J12" s="18">
        <v>0</v>
      </c>
      <c r="K12" s="18">
        <v>9</v>
      </c>
      <c r="L12" s="18">
        <v>12</v>
      </c>
      <c r="M12" s="18">
        <v>119</v>
      </c>
      <c r="N12" s="18">
        <v>70</v>
      </c>
      <c r="O12" s="18">
        <v>3482</v>
      </c>
      <c r="P12" s="18">
        <v>2953</v>
      </c>
      <c r="Q12" s="18">
        <v>6624</v>
      </c>
    </row>
    <row r="13" spans="2:17" ht="20.100000000000001" customHeight="1" thickBot="1" x14ac:dyDescent="0.25">
      <c r="B13" s="4" t="s">
        <v>23</v>
      </c>
      <c r="C13" s="19">
        <v>3</v>
      </c>
      <c r="D13" s="19">
        <v>5</v>
      </c>
      <c r="E13" s="19">
        <v>213</v>
      </c>
      <c r="F13" s="19">
        <v>550</v>
      </c>
      <c r="G13" s="19">
        <v>771</v>
      </c>
      <c r="H13" s="19">
        <v>0</v>
      </c>
      <c r="I13" s="19">
        <v>0</v>
      </c>
      <c r="J13" s="19">
        <v>0</v>
      </c>
      <c r="K13" s="19">
        <v>4</v>
      </c>
      <c r="L13" s="19">
        <v>4</v>
      </c>
      <c r="M13" s="19">
        <v>3</v>
      </c>
      <c r="N13" s="19">
        <v>5</v>
      </c>
      <c r="O13" s="19">
        <v>213</v>
      </c>
      <c r="P13" s="19">
        <v>554</v>
      </c>
      <c r="Q13" s="19">
        <v>775</v>
      </c>
    </row>
    <row r="14" spans="2:17" ht="20.100000000000001" customHeight="1" thickBot="1" x14ac:dyDescent="0.25">
      <c r="B14" s="4" t="s">
        <v>24</v>
      </c>
      <c r="C14" s="19">
        <v>15</v>
      </c>
      <c r="D14" s="19">
        <v>22</v>
      </c>
      <c r="E14" s="19">
        <v>300</v>
      </c>
      <c r="F14" s="19">
        <v>298</v>
      </c>
      <c r="G14" s="19">
        <v>635</v>
      </c>
      <c r="H14" s="19">
        <v>0</v>
      </c>
      <c r="I14" s="19">
        <v>2</v>
      </c>
      <c r="J14" s="19">
        <v>0</v>
      </c>
      <c r="K14" s="19">
        <v>1</v>
      </c>
      <c r="L14" s="19">
        <v>3</v>
      </c>
      <c r="M14" s="19">
        <v>15</v>
      </c>
      <c r="N14" s="19">
        <v>24</v>
      </c>
      <c r="O14" s="19">
        <v>300</v>
      </c>
      <c r="P14" s="19">
        <v>299</v>
      </c>
      <c r="Q14" s="19">
        <v>638</v>
      </c>
    </row>
    <row r="15" spans="2:17" ht="20.100000000000001" customHeight="1" thickBot="1" x14ac:dyDescent="0.25">
      <c r="B15" s="4" t="s">
        <v>25</v>
      </c>
      <c r="C15" s="19">
        <v>10</v>
      </c>
      <c r="D15" s="19">
        <v>16</v>
      </c>
      <c r="E15" s="19">
        <v>345</v>
      </c>
      <c r="F15" s="19">
        <v>656</v>
      </c>
      <c r="G15" s="19">
        <v>1027</v>
      </c>
      <c r="H15" s="19">
        <v>0</v>
      </c>
      <c r="I15" s="19">
        <v>0</v>
      </c>
      <c r="J15" s="19">
        <v>0</v>
      </c>
      <c r="K15" s="19">
        <v>5</v>
      </c>
      <c r="L15" s="19">
        <v>5</v>
      </c>
      <c r="M15" s="19">
        <v>10</v>
      </c>
      <c r="N15" s="19">
        <v>16</v>
      </c>
      <c r="O15" s="19">
        <v>345</v>
      </c>
      <c r="P15" s="19">
        <v>661</v>
      </c>
      <c r="Q15" s="19">
        <v>1032</v>
      </c>
    </row>
    <row r="16" spans="2:17" ht="20.100000000000001" customHeight="1" thickBot="1" x14ac:dyDescent="0.25">
      <c r="B16" s="4" t="s">
        <v>26</v>
      </c>
      <c r="C16" s="19">
        <v>15</v>
      </c>
      <c r="D16" s="19">
        <v>5</v>
      </c>
      <c r="E16" s="19">
        <v>264</v>
      </c>
      <c r="F16" s="19">
        <v>296</v>
      </c>
      <c r="G16" s="19">
        <v>580</v>
      </c>
      <c r="H16" s="19">
        <v>0</v>
      </c>
      <c r="I16" s="19">
        <v>0</v>
      </c>
      <c r="J16" s="19">
        <v>0</v>
      </c>
      <c r="K16" s="19">
        <v>5</v>
      </c>
      <c r="L16" s="19">
        <v>5</v>
      </c>
      <c r="M16" s="19">
        <v>15</v>
      </c>
      <c r="N16" s="19">
        <v>5</v>
      </c>
      <c r="O16" s="19">
        <v>264</v>
      </c>
      <c r="P16" s="19">
        <v>301</v>
      </c>
      <c r="Q16" s="19">
        <v>585</v>
      </c>
    </row>
    <row r="17" spans="2:17" ht="20.100000000000001" customHeight="1" thickBot="1" x14ac:dyDescent="0.25">
      <c r="B17" s="4" t="s">
        <v>27</v>
      </c>
      <c r="C17" s="19">
        <v>6</v>
      </c>
      <c r="D17" s="19">
        <v>21</v>
      </c>
      <c r="E17" s="19">
        <v>219</v>
      </c>
      <c r="F17" s="19">
        <v>67</v>
      </c>
      <c r="G17" s="19">
        <v>313</v>
      </c>
      <c r="H17" s="19">
        <v>0</v>
      </c>
      <c r="I17" s="19">
        <v>0</v>
      </c>
      <c r="J17" s="19">
        <v>0</v>
      </c>
      <c r="K17" s="19">
        <v>2</v>
      </c>
      <c r="L17" s="19">
        <v>2</v>
      </c>
      <c r="M17" s="19">
        <v>6</v>
      </c>
      <c r="N17" s="19">
        <v>21</v>
      </c>
      <c r="O17" s="19">
        <v>219</v>
      </c>
      <c r="P17" s="19">
        <v>69</v>
      </c>
      <c r="Q17" s="19">
        <v>315</v>
      </c>
    </row>
    <row r="18" spans="2:17" ht="20.100000000000001" customHeight="1" thickBot="1" x14ac:dyDescent="0.25">
      <c r="B18" s="4" t="s">
        <v>28</v>
      </c>
      <c r="C18" s="19">
        <v>13</v>
      </c>
      <c r="D18" s="19">
        <v>17</v>
      </c>
      <c r="E18" s="19">
        <v>446</v>
      </c>
      <c r="F18" s="19">
        <v>791</v>
      </c>
      <c r="G18" s="19">
        <v>1267</v>
      </c>
      <c r="H18" s="19">
        <v>0</v>
      </c>
      <c r="I18" s="19">
        <v>0</v>
      </c>
      <c r="J18" s="19">
        <v>0</v>
      </c>
      <c r="K18" s="19">
        <v>3</v>
      </c>
      <c r="L18" s="19">
        <v>3</v>
      </c>
      <c r="M18" s="19">
        <v>13</v>
      </c>
      <c r="N18" s="19">
        <v>17</v>
      </c>
      <c r="O18" s="19">
        <v>446</v>
      </c>
      <c r="P18" s="19">
        <v>794</v>
      </c>
      <c r="Q18" s="19">
        <v>1270</v>
      </c>
    </row>
    <row r="19" spans="2:17" ht="20.100000000000001" customHeight="1" thickBot="1" x14ac:dyDescent="0.25">
      <c r="B19" s="4" t="s">
        <v>29</v>
      </c>
      <c r="C19" s="19">
        <v>13</v>
      </c>
      <c r="D19" s="19">
        <v>9</v>
      </c>
      <c r="E19" s="19">
        <v>519</v>
      </c>
      <c r="F19" s="19">
        <v>467</v>
      </c>
      <c r="G19" s="19">
        <v>1008</v>
      </c>
      <c r="H19" s="19">
        <v>0</v>
      </c>
      <c r="I19" s="19">
        <v>0</v>
      </c>
      <c r="J19" s="19">
        <v>0</v>
      </c>
      <c r="K19" s="19">
        <v>1</v>
      </c>
      <c r="L19" s="19">
        <v>1</v>
      </c>
      <c r="M19" s="19">
        <v>13</v>
      </c>
      <c r="N19" s="19">
        <v>9</v>
      </c>
      <c r="O19" s="19">
        <v>519</v>
      </c>
      <c r="P19" s="19">
        <v>468</v>
      </c>
      <c r="Q19" s="19">
        <v>1009</v>
      </c>
    </row>
    <row r="20" spans="2:17" ht="20.100000000000001" customHeight="1" thickBot="1" x14ac:dyDescent="0.25">
      <c r="B20" s="4" t="s">
        <v>30</v>
      </c>
      <c r="C20" s="19">
        <v>43</v>
      </c>
      <c r="D20" s="19">
        <v>36</v>
      </c>
      <c r="E20" s="19">
        <v>3800</v>
      </c>
      <c r="F20" s="19">
        <v>2600</v>
      </c>
      <c r="G20" s="19">
        <v>6479</v>
      </c>
      <c r="H20" s="19">
        <v>0</v>
      </c>
      <c r="I20" s="19">
        <v>6</v>
      </c>
      <c r="J20" s="19">
        <v>0</v>
      </c>
      <c r="K20" s="19">
        <v>21</v>
      </c>
      <c r="L20" s="19">
        <v>27</v>
      </c>
      <c r="M20" s="19">
        <v>43</v>
      </c>
      <c r="N20" s="19">
        <v>42</v>
      </c>
      <c r="O20" s="19">
        <v>3800</v>
      </c>
      <c r="P20" s="19">
        <v>2621</v>
      </c>
      <c r="Q20" s="19">
        <v>6506</v>
      </c>
    </row>
    <row r="21" spans="2:17" ht="20.100000000000001" customHeight="1" thickBot="1" x14ac:dyDescent="0.25">
      <c r="B21" s="4" t="s">
        <v>31</v>
      </c>
      <c r="C21" s="19">
        <v>44</v>
      </c>
      <c r="D21" s="19">
        <v>87</v>
      </c>
      <c r="E21" s="19">
        <v>2091</v>
      </c>
      <c r="F21" s="19">
        <v>2056</v>
      </c>
      <c r="G21" s="19">
        <v>4278</v>
      </c>
      <c r="H21" s="19">
        <v>0</v>
      </c>
      <c r="I21" s="19">
        <v>16</v>
      </c>
      <c r="J21" s="19">
        <v>0</v>
      </c>
      <c r="K21" s="19">
        <v>27</v>
      </c>
      <c r="L21" s="19">
        <v>43</v>
      </c>
      <c r="M21" s="19">
        <v>44</v>
      </c>
      <c r="N21" s="19">
        <v>103</v>
      </c>
      <c r="O21" s="19">
        <v>2091</v>
      </c>
      <c r="P21" s="19">
        <v>2083</v>
      </c>
      <c r="Q21" s="19">
        <v>4321</v>
      </c>
    </row>
    <row r="22" spans="2:17" ht="20.100000000000001" customHeight="1" thickBot="1" x14ac:dyDescent="0.25">
      <c r="B22" s="4" t="s">
        <v>32</v>
      </c>
      <c r="C22" s="19">
        <v>43</v>
      </c>
      <c r="D22" s="19">
        <v>14</v>
      </c>
      <c r="E22" s="19">
        <v>184</v>
      </c>
      <c r="F22" s="19">
        <v>391</v>
      </c>
      <c r="G22" s="19">
        <v>632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43</v>
      </c>
      <c r="N22" s="19">
        <v>14</v>
      </c>
      <c r="O22" s="19">
        <v>184</v>
      </c>
      <c r="P22" s="19">
        <v>391</v>
      </c>
      <c r="Q22" s="19">
        <v>632</v>
      </c>
    </row>
    <row r="23" spans="2:17" ht="20.100000000000001" customHeight="1" thickBot="1" x14ac:dyDescent="0.25">
      <c r="B23" s="4" t="s">
        <v>33</v>
      </c>
      <c r="C23" s="19">
        <v>18</v>
      </c>
      <c r="D23" s="19">
        <v>46</v>
      </c>
      <c r="E23" s="19">
        <v>392</v>
      </c>
      <c r="F23" s="19">
        <v>758</v>
      </c>
      <c r="G23" s="19">
        <v>1214</v>
      </c>
      <c r="H23" s="19">
        <v>0</v>
      </c>
      <c r="I23" s="19">
        <v>2</v>
      </c>
      <c r="J23" s="19">
        <v>0</v>
      </c>
      <c r="K23" s="19">
        <v>3</v>
      </c>
      <c r="L23" s="19">
        <v>5</v>
      </c>
      <c r="M23" s="19">
        <v>18</v>
      </c>
      <c r="N23" s="19">
        <v>48</v>
      </c>
      <c r="O23" s="19">
        <v>392</v>
      </c>
      <c r="P23" s="19">
        <v>761</v>
      </c>
      <c r="Q23" s="19">
        <v>1219</v>
      </c>
    </row>
    <row r="24" spans="2:17" ht="20.100000000000001" customHeight="1" thickBot="1" x14ac:dyDescent="0.25">
      <c r="B24" s="4" t="s">
        <v>34</v>
      </c>
      <c r="C24" s="19">
        <v>29</v>
      </c>
      <c r="D24" s="19">
        <v>54</v>
      </c>
      <c r="E24" s="19">
        <v>1781</v>
      </c>
      <c r="F24" s="19">
        <v>3437</v>
      </c>
      <c r="G24" s="19">
        <v>5301</v>
      </c>
      <c r="H24" s="19">
        <v>0</v>
      </c>
      <c r="I24" s="19">
        <v>3</v>
      </c>
      <c r="J24" s="19">
        <v>0</v>
      </c>
      <c r="K24" s="19">
        <v>41</v>
      </c>
      <c r="L24" s="19">
        <v>44</v>
      </c>
      <c r="M24" s="19">
        <v>29</v>
      </c>
      <c r="N24" s="19">
        <v>57</v>
      </c>
      <c r="O24" s="19">
        <v>1781</v>
      </c>
      <c r="P24" s="19">
        <v>3478</v>
      </c>
      <c r="Q24" s="19">
        <v>5345</v>
      </c>
    </row>
    <row r="25" spans="2:17" ht="20.100000000000001" customHeight="1" thickBot="1" x14ac:dyDescent="0.25">
      <c r="B25" s="4" t="s">
        <v>35</v>
      </c>
      <c r="C25" s="19">
        <v>17</v>
      </c>
      <c r="D25" s="19">
        <v>4</v>
      </c>
      <c r="E25" s="19">
        <v>521</v>
      </c>
      <c r="F25" s="19">
        <v>277</v>
      </c>
      <c r="G25" s="19">
        <v>819</v>
      </c>
      <c r="H25" s="19">
        <v>0</v>
      </c>
      <c r="I25" s="19">
        <v>0</v>
      </c>
      <c r="J25" s="19">
        <v>0</v>
      </c>
      <c r="K25" s="19">
        <v>1</v>
      </c>
      <c r="L25" s="19">
        <v>1</v>
      </c>
      <c r="M25" s="19">
        <v>17</v>
      </c>
      <c r="N25" s="19">
        <v>4</v>
      </c>
      <c r="O25" s="19">
        <v>521</v>
      </c>
      <c r="P25" s="19">
        <v>278</v>
      </c>
      <c r="Q25" s="19">
        <v>820</v>
      </c>
    </row>
    <row r="26" spans="2:17" ht="20.100000000000001" customHeight="1" thickBot="1" x14ac:dyDescent="0.25">
      <c r="B26" s="4" t="s">
        <v>36</v>
      </c>
      <c r="C26" s="19">
        <v>0</v>
      </c>
      <c r="D26" s="19">
        <v>0</v>
      </c>
      <c r="E26" s="19">
        <v>45</v>
      </c>
      <c r="F26" s="19">
        <v>205</v>
      </c>
      <c r="G26" s="19">
        <v>250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45</v>
      </c>
      <c r="P26" s="19">
        <v>205</v>
      </c>
      <c r="Q26" s="19">
        <v>250</v>
      </c>
    </row>
    <row r="27" spans="2:17" ht="20.100000000000001" customHeight="1" thickBot="1" x14ac:dyDescent="0.25">
      <c r="B27" s="5" t="s">
        <v>37</v>
      </c>
      <c r="C27" s="19">
        <v>1</v>
      </c>
      <c r="D27" s="19">
        <v>2</v>
      </c>
      <c r="E27" s="19">
        <v>413</v>
      </c>
      <c r="F27" s="19">
        <v>1003</v>
      </c>
      <c r="G27" s="19">
        <v>1419</v>
      </c>
      <c r="H27" s="19">
        <v>0</v>
      </c>
      <c r="I27" s="19">
        <v>0</v>
      </c>
      <c r="J27" s="19">
        <v>0</v>
      </c>
      <c r="K27" s="19">
        <v>3</v>
      </c>
      <c r="L27" s="19">
        <v>3</v>
      </c>
      <c r="M27" s="19">
        <v>1</v>
      </c>
      <c r="N27" s="19">
        <v>2</v>
      </c>
      <c r="O27" s="19">
        <v>413</v>
      </c>
      <c r="P27" s="19">
        <v>1006</v>
      </c>
      <c r="Q27" s="19">
        <v>1422</v>
      </c>
    </row>
    <row r="28" spans="2:17" ht="20.100000000000001" customHeight="1" thickBot="1" x14ac:dyDescent="0.25">
      <c r="B28" s="6" t="s">
        <v>38</v>
      </c>
      <c r="C28" s="20">
        <v>1</v>
      </c>
      <c r="D28" s="20">
        <v>0</v>
      </c>
      <c r="E28" s="20">
        <v>83</v>
      </c>
      <c r="F28" s="20">
        <v>103</v>
      </c>
      <c r="G28" s="20">
        <v>187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</v>
      </c>
      <c r="N28" s="20">
        <v>0</v>
      </c>
      <c r="O28" s="20">
        <v>83</v>
      </c>
      <c r="P28" s="20">
        <v>103</v>
      </c>
      <c r="Q28" s="20">
        <v>187</v>
      </c>
    </row>
    <row r="29" spans="2:17" ht="20.100000000000001" customHeight="1" thickBot="1" x14ac:dyDescent="0.25">
      <c r="B29" s="7" t="s">
        <v>39</v>
      </c>
      <c r="C29" s="9">
        <f>SUM(C12:C28)</f>
        <v>390</v>
      </c>
      <c r="D29" s="9">
        <f t="shared" ref="D29:Q29" si="0">SUM(D12:D28)</f>
        <v>405</v>
      </c>
      <c r="E29" s="9">
        <f t="shared" si="0"/>
        <v>15098</v>
      </c>
      <c r="F29" s="9">
        <f t="shared" si="0"/>
        <v>16899</v>
      </c>
      <c r="G29" s="9">
        <f t="shared" si="0"/>
        <v>32792</v>
      </c>
      <c r="H29" s="9">
        <f t="shared" si="0"/>
        <v>0</v>
      </c>
      <c r="I29" s="9">
        <f t="shared" si="0"/>
        <v>32</v>
      </c>
      <c r="J29" s="9">
        <f t="shared" si="0"/>
        <v>0</v>
      </c>
      <c r="K29" s="9">
        <f t="shared" si="0"/>
        <v>126</v>
      </c>
      <c r="L29" s="9">
        <f t="shared" si="0"/>
        <v>158</v>
      </c>
      <c r="M29" s="9">
        <f t="shared" si="0"/>
        <v>390</v>
      </c>
      <c r="N29" s="9">
        <f t="shared" si="0"/>
        <v>437</v>
      </c>
      <c r="O29" s="9">
        <f t="shared" si="0"/>
        <v>15098</v>
      </c>
      <c r="P29" s="9">
        <f t="shared" si="0"/>
        <v>17025</v>
      </c>
      <c r="Q29" s="9">
        <f t="shared" si="0"/>
        <v>32950</v>
      </c>
    </row>
    <row r="30" spans="2:17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2:11" ht="44.25" customHeight="1" thickBot="1" x14ac:dyDescent="0.25">
      <c r="B9" s="14"/>
      <c r="C9" s="64" t="s">
        <v>130</v>
      </c>
      <c r="D9" s="64"/>
      <c r="E9" s="74"/>
      <c r="F9" s="67" t="s">
        <v>129</v>
      </c>
      <c r="G9" s="64"/>
      <c r="H9" s="74"/>
      <c r="I9" s="67" t="s">
        <v>132</v>
      </c>
      <c r="J9" s="64"/>
      <c r="K9" s="74"/>
    </row>
    <row r="10" spans="2:11" ht="42" customHeight="1" thickBot="1" x14ac:dyDescent="0.25">
      <c r="B10" s="11"/>
      <c r="C10" s="16" t="s">
        <v>133</v>
      </c>
      <c r="D10" s="17" t="s">
        <v>134</v>
      </c>
      <c r="E10" s="17" t="s">
        <v>52</v>
      </c>
      <c r="F10" s="17" t="s">
        <v>133</v>
      </c>
      <c r="G10" s="17" t="s">
        <v>134</v>
      </c>
      <c r="H10" s="17" t="s">
        <v>52</v>
      </c>
      <c r="I10" s="17" t="s">
        <v>133</v>
      </c>
      <c r="J10" s="17" t="s">
        <v>134</v>
      </c>
      <c r="K10" s="17" t="s">
        <v>52</v>
      </c>
    </row>
    <row r="11" spans="2:11" ht="20.100000000000001" customHeight="1" thickBot="1" x14ac:dyDescent="0.25">
      <c r="B11" s="3" t="s">
        <v>22</v>
      </c>
      <c r="C11" s="18">
        <v>17</v>
      </c>
      <c r="D11" s="18">
        <v>2</v>
      </c>
      <c r="E11" s="18">
        <v>19</v>
      </c>
      <c r="F11" s="18">
        <v>33</v>
      </c>
      <c r="G11" s="18">
        <v>2</v>
      </c>
      <c r="H11" s="18">
        <v>35</v>
      </c>
      <c r="I11" s="18">
        <v>50</v>
      </c>
      <c r="J11" s="18">
        <v>4</v>
      </c>
      <c r="K11" s="18">
        <v>54</v>
      </c>
    </row>
    <row r="12" spans="2:11" ht="20.100000000000001" customHeight="1" thickBot="1" x14ac:dyDescent="0.25">
      <c r="B12" s="4" t="s">
        <v>23</v>
      </c>
      <c r="C12" s="19">
        <v>4</v>
      </c>
      <c r="D12" s="19">
        <v>0</v>
      </c>
      <c r="E12" s="19">
        <v>4</v>
      </c>
      <c r="F12" s="19">
        <v>7</v>
      </c>
      <c r="G12" s="19">
        <v>1</v>
      </c>
      <c r="H12" s="19">
        <v>8</v>
      </c>
      <c r="I12" s="19">
        <v>11</v>
      </c>
      <c r="J12" s="19">
        <v>1</v>
      </c>
      <c r="K12" s="19">
        <v>12</v>
      </c>
    </row>
    <row r="13" spans="2:11" ht="20.100000000000001" customHeight="1" thickBot="1" x14ac:dyDescent="0.25">
      <c r="B13" s="4" t="s">
        <v>24</v>
      </c>
      <c r="C13" s="19">
        <v>3</v>
      </c>
      <c r="D13" s="19">
        <v>0</v>
      </c>
      <c r="E13" s="19">
        <v>3</v>
      </c>
      <c r="F13" s="19">
        <v>5</v>
      </c>
      <c r="G13" s="19">
        <v>0</v>
      </c>
      <c r="H13" s="19">
        <v>5</v>
      </c>
      <c r="I13" s="19">
        <v>8</v>
      </c>
      <c r="J13" s="19">
        <v>0</v>
      </c>
      <c r="K13" s="19">
        <v>8</v>
      </c>
    </row>
    <row r="14" spans="2:11" ht="20.100000000000001" customHeight="1" thickBot="1" x14ac:dyDescent="0.25">
      <c r="B14" s="4" t="s">
        <v>25</v>
      </c>
      <c r="C14" s="19">
        <v>1</v>
      </c>
      <c r="D14" s="19">
        <v>0</v>
      </c>
      <c r="E14" s="19">
        <v>1</v>
      </c>
      <c r="F14" s="19">
        <v>5</v>
      </c>
      <c r="G14" s="19">
        <v>3</v>
      </c>
      <c r="H14" s="19">
        <v>8</v>
      </c>
      <c r="I14" s="19">
        <v>6</v>
      </c>
      <c r="J14" s="19">
        <v>3</v>
      </c>
      <c r="K14" s="19">
        <v>9</v>
      </c>
    </row>
    <row r="15" spans="2:11" ht="20.100000000000001" customHeight="1" thickBot="1" x14ac:dyDescent="0.25">
      <c r="B15" s="4" t="s">
        <v>26</v>
      </c>
      <c r="C15" s="19">
        <v>4</v>
      </c>
      <c r="D15" s="19">
        <v>0</v>
      </c>
      <c r="E15" s="19">
        <v>4</v>
      </c>
      <c r="F15" s="19">
        <v>1</v>
      </c>
      <c r="G15" s="19">
        <v>2</v>
      </c>
      <c r="H15" s="19">
        <v>3</v>
      </c>
      <c r="I15" s="19">
        <v>5</v>
      </c>
      <c r="J15" s="19">
        <v>2</v>
      </c>
      <c r="K15" s="19">
        <v>7</v>
      </c>
    </row>
    <row r="16" spans="2:11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  <c r="F16" s="19">
        <v>2</v>
      </c>
      <c r="G16" s="19">
        <v>0</v>
      </c>
      <c r="H16" s="19">
        <v>2</v>
      </c>
      <c r="I16" s="19">
        <v>2</v>
      </c>
      <c r="J16" s="19">
        <v>0</v>
      </c>
      <c r="K16" s="19">
        <v>2</v>
      </c>
    </row>
    <row r="17" spans="2:11" ht="20.100000000000001" customHeight="1" thickBot="1" x14ac:dyDescent="0.25">
      <c r="B17" s="4" t="s">
        <v>28</v>
      </c>
      <c r="C17" s="19">
        <v>4</v>
      </c>
      <c r="D17" s="19">
        <v>1</v>
      </c>
      <c r="E17" s="19">
        <v>5</v>
      </c>
      <c r="F17" s="19">
        <v>7</v>
      </c>
      <c r="G17" s="19">
        <v>0</v>
      </c>
      <c r="H17" s="19">
        <v>7</v>
      </c>
      <c r="I17" s="19">
        <v>11</v>
      </c>
      <c r="J17" s="19">
        <v>1</v>
      </c>
      <c r="K17" s="19">
        <v>12</v>
      </c>
    </row>
    <row r="18" spans="2:11" ht="20.100000000000001" customHeight="1" thickBot="1" x14ac:dyDescent="0.25">
      <c r="B18" s="4" t="s">
        <v>29</v>
      </c>
      <c r="C18" s="19">
        <v>3</v>
      </c>
      <c r="D18" s="19">
        <v>0</v>
      </c>
      <c r="E18" s="19">
        <v>3</v>
      </c>
      <c r="F18" s="19">
        <v>1</v>
      </c>
      <c r="G18" s="19">
        <v>0</v>
      </c>
      <c r="H18" s="19">
        <v>1</v>
      </c>
      <c r="I18" s="19">
        <v>4</v>
      </c>
      <c r="J18" s="19">
        <v>0</v>
      </c>
      <c r="K18" s="19">
        <v>4</v>
      </c>
    </row>
    <row r="19" spans="2:11" ht="20.100000000000001" customHeight="1" thickBot="1" x14ac:dyDescent="0.25">
      <c r="B19" s="4" t="s">
        <v>30</v>
      </c>
      <c r="C19" s="19">
        <v>31</v>
      </c>
      <c r="D19" s="19">
        <v>5</v>
      </c>
      <c r="E19" s="19">
        <v>36</v>
      </c>
      <c r="F19" s="19">
        <v>70</v>
      </c>
      <c r="G19" s="19">
        <v>38</v>
      </c>
      <c r="H19" s="19">
        <v>108</v>
      </c>
      <c r="I19" s="19">
        <v>101</v>
      </c>
      <c r="J19" s="19">
        <v>43</v>
      </c>
      <c r="K19" s="19">
        <v>144</v>
      </c>
    </row>
    <row r="20" spans="2:11" ht="20.100000000000001" customHeight="1" thickBot="1" x14ac:dyDescent="0.25">
      <c r="B20" s="4" t="s">
        <v>31</v>
      </c>
      <c r="C20" s="19">
        <v>28</v>
      </c>
      <c r="D20" s="19">
        <v>3</v>
      </c>
      <c r="E20" s="19">
        <v>31</v>
      </c>
      <c r="F20" s="19">
        <v>24</v>
      </c>
      <c r="G20" s="19">
        <v>3</v>
      </c>
      <c r="H20" s="19">
        <v>27</v>
      </c>
      <c r="I20" s="19">
        <v>52</v>
      </c>
      <c r="J20" s="19">
        <v>6</v>
      </c>
      <c r="K20" s="19">
        <v>58</v>
      </c>
    </row>
    <row r="21" spans="2:11" ht="20.100000000000001" customHeight="1" thickBot="1" x14ac:dyDescent="0.25">
      <c r="B21" s="4" t="s">
        <v>32</v>
      </c>
      <c r="C21" s="19">
        <v>2</v>
      </c>
      <c r="D21" s="19">
        <v>0</v>
      </c>
      <c r="E21" s="19">
        <v>2</v>
      </c>
      <c r="F21" s="19">
        <v>2</v>
      </c>
      <c r="G21" s="19">
        <v>1</v>
      </c>
      <c r="H21" s="19">
        <v>3</v>
      </c>
      <c r="I21" s="19">
        <v>4</v>
      </c>
      <c r="J21" s="19">
        <v>1</v>
      </c>
      <c r="K21" s="19">
        <v>5</v>
      </c>
    </row>
    <row r="22" spans="2:11" ht="20.100000000000001" customHeight="1" thickBot="1" x14ac:dyDescent="0.25">
      <c r="B22" s="4" t="s">
        <v>33</v>
      </c>
      <c r="C22" s="19">
        <v>5</v>
      </c>
      <c r="D22" s="19">
        <v>1</v>
      </c>
      <c r="E22" s="19">
        <v>6</v>
      </c>
      <c r="F22" s="19">
        <v>6</v>
      </c>
      <c r="G22" s="19">
        <v>0</v>
      </c>
      <c r="H22" s="19">
        <v>6</v>
      </c>
      <c r="I22" s="19">
        <v>11</v>
      </c>
      <c r="J22" s="19">
        <v>1</v>
      </c>
      <c r="K22" s="19">
        <v>12</v>
      </c>
    </row>
    <row r="23" spans="2:11" ht="20.100000000000001" customHeight="1" thickBot="1" x14ac:dyDescent="0.25">
      <c r="B23" s="4" t="s">
        <v>34</v>
      </c>
      <c r="C23" s="19">
        <v>9</v>
      </c>
      <c r="D23" s="19">
        <v>2</v>
      </c>
      <c r="E23" s="19">
        <v>11</v>
      </c>
      <c r="F23" s="19">
        <v>35</v>
      </c>
      <c r="G23" s="19">
        <v>14</v>
      </c>
      <c r="H23" s="19">
        <v>49</v>
      </c>
      <c r="I23" s="19">
        <v>44</v>
      </c>
      <c r="J23" s="19">
        <v>16</v>
      </c>
      <c r="K23" s="19">
        <v>60</v>
      </c>
    </row>
    <row r="24" spans="2:11" ht="20.100000000000001" customHeight="1" thickBot="1" x14ac:dyDescent="0.25">
      <c r="B24" s="4" t="s">
        <v>35</v>
      </c>
      <c r="C24" s="19">
        <v>3</v>
      </c>
      <c r="D24" s="19">
        <v>0</v>
      </c>
      <c r="E24" s="19">
        <v>3</v>
      </c>
      <c r="F24" s="19">
        <v>2</v>
      </c>
      <c r="G24" s="19">
        <v>2</v>
      </c>
      <c r="H24" s="19">
        <v>4</v>
      </c>
      <c r="I24" s="19">
        <v>5</v>
      </c>
      <c r="J24" s="19">
        <v>2</v>
      </c>
      <c r="K24" s="19">
        <v>7</v>
      </c>
    </row>
    <row r="25" spans="2:11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  <c r="F25" s="19">
        <v>2</v>
      </c>
      <c r="G25" s="19">
        <v>0</v>
      </c>
      <c r="H25" s="19">
        <v>2</v>
      </c>
      <c r="I25" s="19">
        <v>2</v>
      </c>
      <c r="J25" s="19">
        <v>0</v>
      </c>
      <c r="K25" s="19">
        <v>2</v>
      </c>
    </row>
    <row r="26" spans="2:11" ht="20.100000000000001" customHeight="1" thickBot="1" x14ac:dyDescent="0.25">
      <c r="B26" s="5" t="s">
        <v>37</v>
      </c>
      <c r="C26" s="19">
        <v>4</v>
      </c>
      <c r="D26" s="19">
        <v>0</v>
      </c>
      <c r="E26" s="19">
        <v>4</v>
      </c>
      <c r="F26" s="19">
        <v>10</v>
      </c>
      <c r="G26" s="19">
        <v>0</v>
      </c>
      <c r="H26" s="19">
        <v>10</v>
      </c>
      <c r="I26" s="19">
        <v>14</v>
      </c>
      <c r="J26" s="19">
        <v>0</v>
      </c>
      <c r="K26" s="19">
        <v>14</v>
      </c>
    </row>
    <row r="27" spans="2:11" ht="20.100000000000001" customHeight="1" thickBot="1" x14ac:dyDescent="0.25">
      <c r="B27" s="6" t="s">
        <v>38</v>
      </c>
      <c r="C27" s="20">
        <v>1</v>
      </c>
      <c r="D27" s="20">
        <v>0</v>
      </c>
      <c r="E27" s="20">
        <v>1</v>
      </c>
      <c r="F27" s="20">
        <v>0</v>
      </c>
      <c r="G27" s="20">
        <v>0</v>
      </c>
      <c r="H27" s="20">
        <v>0</v>
      </c>
      <c r="I27" s="20">
        <v>1</v>
      </c>
      <c r="J27" s="20">
        <v>0</v>
      </c>
      <c r="K27" s="20">
        <v>1</v>
      </c>
    </row>
    <row r="28" spans="2:11" ht="20.100000000000001" customHeight="1" thickBot="1" x14ac:dyDescent="0.25">
      <c r="B28" s="7" t="s">
        <v>39</v>
      </c>
      <c r="C28" s="9">
        <f>SUM(C11:C27)</f>
        <v>119</v>
      </c>
      <c r="D28" s="9">
        <f t="shared" ref="D28:K28" si="0">SUM(D11:D27)</f>
        <v>14</v>
      </c>
      <c r="E28" s="9">
        <f t="shared" si="0"/>
        <v>133</v>
      </c>
      <c r="F28" s="9">
        <f t="shared" si="0"/>
        <v>212</v>
      </c>
      <c r="G28" s="9">
        <f t="shared" si="0"/>
        <v>66</v>
      </c>
      <c r="H28" s="9">
        <f t="shared" si="0"/>
        <v>278</v>
      </c>
      <c r="I28" s="9">
        <f t="shared" si="0"/>
        <v>331</v>
      </c>
      <c r="J28" s="9">
        <f t="shared" si="0"/>
        <v>80</v>
      </c>
      <c r="K28" s="9">
        <f t="shared" si="0"/>
        <v>411</v>
      </c>
    </row>
    <row r="29" spans="2:11" x14ac:dyDescent="0.2"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4"/>
      <c r="C9" s="78" t="s">
        <v>135</v>
      </c>
      <c r="D9" s="78"/>
      <c r="E9" s="78"/>
    </row>
    <row r="10" spans="2:5" ht="42.75" customHeight="1" thickBot="1" x14ac:dyDescent="0.25">
      <c r="B10" s="11"/>
      <c r="C10" s="21" t="s">
        <v>130</v>
      </c>
      <c r="D10" s="21" t="s">
        <v>129</v>
      </c>
      <c r="E10" s="21" t="s">
        <v>52</v>
      </c>
    </row>
    <row r="11" spans="2:5" ht="20.100000000000001" customHeight="1" thickBot="1" x14ac:dyDescent="0.25">
      <c r="B11" s="3" t="s">
        <v>22</v>
      </c>
      <c r="C11" s="18">
        <v>5</v>
      </c>
      <c r="D11" s="18">
        <v>5</v>
      </c>
      <c r="E11" s="18">
        <v>10</v>
      </c>
    </row>
    <row r="12" spans="2:5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24</v>
      </c>
      <c r="C13" s="19">
        <v>1</v>
      </c>
      <c r="D13" s="19">
        <v>0</v>
      </c>
      <c r="E13" s="19">
        <v>1</v>
      </c>
    </row>
    <row r="14" spans="2:5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26</v>
      </c>
      <c r="C15" s="19">
        <v>4</v>
      </c>
      <c r="D15" s="19">
        <v>0</v>
      </c>
      <c r="E15" s="19">
        <v>4</v>
      </c>
    </row>
    <row r="16" spans="2:5" ht="20.100000000000001" customHeight="1" thickBot="1" x14ac:dyDescent="0.25">
      <c r="B16" s="4" t="s">
        <v>27</v>
      </c>
      <c r="C16" s="19">
        <v>0</v>
      </c>
      <c r="D16" s="19">
        <v>1</v>
      </c>
      <c r="E16" s="19">
        <v>1</v>
      </c>
    </row>
    <row r="17" spans="2:5" ht="20.100000000000001" customHeight="1" thickBot="1" x14ac:dyDescent="0.25">
      <c r="B17" s="4" t="s">
        <v>28</v>
      </c>
      <c r="C17" s="19">
        <v>2</v>
      </c>
      <c r="D17" s="19">
        <v>1</v>
      </c>
      <c r="E17" s="19">
        <v>3</v>
      </c>
    </row>
    <row r="18" spans="2:5" ht="20.100000000000001" customHeight="1" thickBot="1" x14ac:dyDescent="0.25">
      <c r="B18" s="4" t="s">
        <v>29</v>
      </c>
      <c r="C18" s="19">
        <v>1</v>
      </c>
      <c r="D18" s="19">
        <v>1</v>
      </c>
      <c r="E18" s="19">
        <v>2</v>
      </c>
    </row>
    <row r="19" spans="2:5" ht="20.100000000000001" customHeight="1" thickBot="1" x14ac:dyDescent="0.25">
      <c r="B19" s="4" t="s">
        <v>30</v>
      </c>
      <c r="C19" s="19">
        <v>8</v>
      </c>
      <c r="D19" s="19">
        <v>11</v>
      </c>
      <c r="E19" s="19">
        <v>19</v>
      </c>
    </row>
    <row r="20" spans="2:5" ht="20.100000000000001" customHeight="1" thickBot="1" x14ac:dyDescent="0.25">
      <c r="B20" s="4" t="s">
        <v>31</v>
      </c>
      <c r="C20" s="19">
        <v>6</v>
      </c>
      <c r="D20" s="19">
        <v>6</v>
      </c>
      <c r="E20" s="19">
        <v>12</v>
      </c>
    </row>
    <row r="21" spans="2:5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33</v>
      </c>
      <c r="C22" s="19">
        <v>3</v>
      </c>
      <c r="D22" s="19">
        <v>1</v>
      </c>
      <c r="E22" s="19">
        <v>4</v>
      </c>
    </row>
    <row r="23" spans="2:5" ht="20.100000000000001" customHeight="1" thickBot="1" x14ac:dyDescent="0.25">
      <c r="B23" s="4" t="s">
        <v>34</v>
      </c>
      <c r="C23" s="19">
        <v>5</v>
      </c>
      <c r="D23" s="19">
        <v>7</v>
      </c>
      <c r="E23" s="19">
        <v>12</v>
      </c>
    </row>
    <row r="24" spans="2:5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36</v>
      </c>
      <c r="C25" s="19">
        <v>1</v>
      </c>
      <c r="D25" s="19">
        <v>0</v>
      </c>
      <c r="E25" s="19">
        <v>1</v>
      </c>
    </row>
    <row r="26" spans="2:5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</row>
    <row r="27" spans="2:5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</row>
    <row r="28" spans="2:5" ht="20.100000000000001" customHeight="1" thickBot="1" x14ac:dyDescent="0.25">
      <c r="B28" s="7" t="s">
        <v>39</v>
      </c>
      <c r="C28" s="9">
        <f>SUM(C11:C27)</f>
        <v>36</v>
      </c>
      <c r="D28" s="9">
        <f>SUM(D11:D27)</f>
        <v>33</v>
      </c>
      <c r="E28" s="9">
        <f>SUM(E11:E27)</f>
        <v>69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4"/>
      <c r="C12" s="78" t="s">
        <v>136</v>
      </c>
      <c r="D12" s="78"/>
      <c r="E12" s="78"/>
      <c r="F12" s="78"/>
      <c r="G12" s="78"/>
      <c r="H12" s="78" t="s">
        <v>137</v>
      </c>
      <c r="I12" s="78"/>
      <c r="J12" s="78"/>
      <c r="K12" s="78"/>
      <c r="L12" s="78"/>
      <c r="M12" s="78" t="s">
        <v>138</v>
      </c>
      <c r="N12" s="78"/>
      <c r="O12" s="78"/>
      <c r="P12" s="78"/>
      <c r="Q12" s="78"/>
      <c r="R12" s="78" t="s">
        <v>139</v>
      </c>
      <c r="S12" s="78"/>
      <c r="T12" s="78"/>
      <c r="U12" s="78"/>
      <c r="V12" s="78"/>
      <c r="W12" s="78" t="s">
        <v>140</v>
      </c>
      <c r="X12" s="78"/>
      <c r="Y12" s="78"/>
      <c r="Z12" s="78"/>
      <c r="AA12" s="78"/>
      <c r="AB12" s="78" t="s">
        <v>52</v>
      </c>
      <c r="AC12" s="78"/>
      <c r="AD12" s="78"/>
      <c r="AE12" s="78"/>
      <c r="AF12" s="78"/>
    </row>
    <row r="13" spans="2:32" ht="28.5" customHeight="1" x14ac:dyDescent="0.2">
      <c r="B13" s="23"/>
      <c r="C13" s="79" t="s">
        <v>77</v>
      </c>
      <c r="D13" s="79" t="s">
        <v>141</v>
      </c>
      <c r="E13" s="79"/>
      <c r="F13" s="79"/>
      <c r="G13" s="79" t="s">
        <v>142</v>
      </c>
      <c r="H13" s="79" t="s">
        <v>77</v>
      </c>
      <c r="I13" s="79" t="s">
        <v>141</v>
      </c>
      <c r="J13" s="79"/>
      <c r="K13" s="79"/>
      <c r="L13" s="79" t="s">
        <v>142</v>
      </c>
      <c r="M13" s="79" t="s">
        <v>77</v>
      </c>
      <c r="N13" s="79" t="s">
        <v>141</v>
      </c>
      <c r="O13" s="79"/>
      <c r="P13" s="79"/>
      <c r="Q13" s="79" t="s">
        <v>142</v>
      </c>
      <c r="R13" s="79" t="s">
        <v>77</v>
      </c>
      <c r="S13" s="79" t="s">
        <v>141</v>
      </c>
      <c r="T13" s="79"/>
      <c r="U13" s="79"/>
      <c r="V13" s="79" t="s">
        <v>142</v>
      </c>
      <c r="W13" s="79" t="s">
        <v>77</v>
      </c>
      <c r="X13" s="79" t="s">
        <v>141</v>
      </c>
      <c r="Y13" s="79"/>
      <c r="Z13" s="79"/>
      <c r="AA13" s="79" t="s">
        <v>142</v>
      </c>
      <c r="AB13" s="79" t="s">
        <v>77</v>
      </c>
      <c r="AC13" s="79" t="s">
        <v>141</v>
      </c>
      <c r="AD13" s="79"/>
      <c r="AE13" s="79"/>
      <c r="AF13" s="79" t="s">
        <v>142</v>
      </c>
    </row>
    <row r="14" spans="2:32" ht="28.5" customHeight="1" thickBot="1" x14ac:dyDescent="0.25">
      <c r="B14" s="11"/>
      <c r="C14" s="79"/>
      <c r="D14" s="25" t="s">
        <v>143</v>
      </c>
      <c r="E14" s="25" t="s">
        <v>144</v>
      </c>
      <c r="F14" s="25" t="s">
        <v>145</v>
      </c>
      <c r="G14" s="79"/>
      <c r="H14" s="79"/>
      <c r="I14" s="25" t="s">
        <v>143</v>
      </c>
      <c r="J14" s="25" t="s">
        <v>144</v>
      </c>
      <c r="K14" s="25" t="s">
        <v>145</v>
      </c>
      <c r="L14" s="79"/>
      <c r="M14" s="79"/>
      <c r="N14" s="25" t="s">
        <v>143</v>
      </c>
      <c r="O14" s="25" t="s">
        <v>144</v>
      </c>
      <c r="P14" s="25" t="s">
        <v>145</v>
      </c>
      <c r="Q14" s="79"/>
      <c r="R14" s="79"/>
      <c r="S14" s="25" t="s">
        <v>143</v>
      </c>
      <c r="T14" s="25" t="s">
        <v>144</v>
      </c>
      <c r="U14" s="25" t="s">
        <v>145</v>
      </c>
      <c r="V14" s="79"/>
      <c r="W14" s="79"/>
      <c r="X14" s="25" t="s">
        <v>143</v>
      </c>
      <c r="Y14" s="25" t="s">
        <v>144</v>
      </c>
      <c r="Z14" s="25" t="s">
        <v>145</v>
      </c>
      <c r="AA14" s="79"/>
      <c r="AB14" s="79"/>
      <c r="AC14" s="25" t="s">
        <v>143</v>
      </c>
      <c r="AD14" s="25" t="s">
        <v>144</v>
      </c>
      <c r="AE14" s="25" t="s">
        <v>145</v>
      </c>
      <c r="AF14" s="79"/>
    </row>
    <row r="15" spans="2:32" ht="20.100000000000001" customHeight="1" thickBot="1" x14ac:dyDescent="0.25">
      <c r="B15" s="3" t="s">
        <v>22</v>
      </c>
      <c r="C15" s="18">
        <v>8162</v>
      </c>
      <c r="D15" s="18">
        <v>69</v>
      </c>
      <c r="E15" s="18">
        <v>6174</v>
      </c>
      <c r="F15" s="18">
        <v>1919</v>
      </c>
      <c r="G15" s="18">
        <v>0</v>
      </c>
      <c r="H15" s="18">
        <v>7</v>
      </c>
      <c r="I15" s="18">
        <v>0</v>
      </c>
      <c r="J15" s="18">
        <v>5</v>
      </c>
      <c r="K15" s="18">
        <v>2</v>
      </c>
      <c r="L15" s="18">
        <v>0</v>
      </c>
      <c r="M15" s="18">
        <v>478</v>
      </c>
      <c r="N15" s="18">
        <v>0</v>
      </c>
      <c r="O15" s="18">
        <v>469</v>
      </c>
      <c r="P15" s="18">
        <v>9</v>
      </c>
      <c r="Q15" s="18">
        <v>0</v>
      </c>
      <c r="R15" s="18">
        <v>141</v>
      </c>
      <c r="S15" s="18">
        <v>0</v>
      </c>
      <c r="T15" s="18">
        <v>141</v>
      </c>
      <c r="U15" s="18">
        <v>0</v>
      </c>
      <c r="V15" s="18">
        <v>0</v>
      </c>
      <c r="W15" s="18">
        <v>2</v>
      </c>
      <c r="X15" s="18">
        <v>0</v>
      </c>
      <c r="Y15" s="18">
        <v>2</v>
      </c>
      <c r="Z15" s="18">
        <v>0</v>
      </c>
      <c r="AA15" s="18">
        <v>0</v>
      </c>
      <c r="AB15" s="18">
        <v>8790</v>
      </c>
      <c r="AC15" s="18">
        <v>69</v>
      </c>
      <c r="AD15" s="18">
        <v>6791</v>
      </c>
      <c r="AE15" s="18">
        <v>1930</v>
      </c>
      <c r="AF15" s="18">
        <v>0</v>
      </c>
    </row>
    <row r="16" spans="2:32" ht="20.100000000000001" customHeight="1" thickBot="1" x14ac:dyDescent="0.25">
      <c r="B16" s="4" t="s">
        <v>23</v>
      </c>
      <c r="C16" s="19">
        <v>887</v>
      </c>
      <c r="D16" s="19">
        <v>0</v>
      </c>
      <c r="E16" s="19">
        <v>756</v>
      </c>
      <c r="F16" s="19">
        <v>131</v>
      </c>
      <c r="G16" s="19">
        <v>0</v>
      </c>
      <c r="H16" s="19">
        <v>3</v>
      </c>
      <c r="I16" s="19">
        <v>0</v>
      </c>
      <c r="J16" s="19">
        <v>3</v>
      </c>
      <c r="K16" s="19">
        <v>0</v>
      </c>
      <c r="L16" s="19">
        <v>0</v>
      </c>
      <c r="M16" s="19">
        <v>39</v>
      </c>
      <c r="N16" s="19">
        <v>0</v>
      </c>
      <c r="O16" s="19">
        <v>37</v>
      </c>
      <c r="P16" s="19">
        <v>2</v>
      </c>
      <c r="Q16" s="19">
        <v>0</v>
      </c>
      <c r="R16" s="19">
        <v>41</v>
      </c>
      <c r="S16" s="19">
        <v>0</v>
      </c>
      <c r="T16" s="19">
        <v>41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970</v>
      </c>
      <c r="AC16" s="19">
        <v>0</v>
      </c>
      <c r="AD16" s="19">
        <v>837</v>
      </c>
      <c r="AE16" s="19">
        <v>133</v>
      </c>
      <c r="AF16" s="19">
        <v>0</v>
      </c>
    </row>
    <row r="17" spans="2:32" ht="20.100000000000001" customHeight="1" thickBot="1" x14ac:dyDescent="0.25">
      <c r="B17" s="4" t="s">
        <v>24</v>
      </c>
      <c r="C17" s="19">
        <v>875</v>
      </c>
      <c r="D17" s="19">
        <v>3</v>
      </c>
      <c r="E17" s="19">
        <v>659</v>
      </c>
      <c r="F17" s="19">
        <v>213</v>
      </c>
      <c r="G17" s="19">
        <v>0</v>
      </c>
      <c r="H17" s="19">
        <v>5</v>
      </c>
      <c r="I17" s="19">
        <v>0</v>
      </c>
      <c r="J17" s="19">
        <v>5</v>
      </c>
      <c r="K17" s="19">
        <v>0</v>
      </c>
      <c r="L17" s="19">
        <v>0</v>
      </c>
      <c r="M17" s="19">
        <v>11</v>
      </c>
      <c r="N17" s="19">
        <v>0</v>
      </c>
      <c r="O17" s="19">
        <v>10</v>
      </c>
      <c r="P17" s="19">
        <v>1</v>
      </c>
      <c r="Q17" s="19">
        <v>0</v>
      </c>
      <c r="R17" s="19">
        <v>3</v>
      </c>
      <c r="S17" s="19">
        <v>0</v>
      </c>
      <c r="T17" s="19">
        <v>3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894</v>
      </c>
      <c r="AC17" s="19">
        <v>3</v>
      </c>
      <c r="AD17" s="19">
        <v>677</v>
      </c>
      <c r="AE17" s="19">
        <v>214</v>
      </c>
      <c r="AF17" s="19">
        <v>0</v>
      </c>
    </row>
    <row r="18" spans="2:32" ht="20.100000000000001" customHeight="1" thickBot="1" x14ac:dyDescent="0.25">
      <c r="B18" s="4" t="s">
        <v>25</v>
      </c>
      <c r="C18" s="19">
        <v>1606</v>
      </c>
      <c r="D18" s="19">
        <v>0</v>
      </c>
      <c r="E18" s="19">
        <v>1349</v>
      </c>
      <c r="F18" s="19">
        <v>256</v>
      </c>
      <c r="G18" s="19">
        <v>1</v>
      </c>
      <c r="H18" s="19">
        <v>4</v>
      </c>
      <c r="I18" s="19">
        <v>0</v>
      </c>
      <c r="J18" s="19">
        <v>4</v>
      </c>
      <c r="K18" s="19">
        <v>0</v>
      </c>
      <c r="L18" s="19">
        <v>0</v>
      </c>
      <c r="M18" s="19">
        <v>20</v>
      </c>
      <c r="N18" s="19">
        <v>0</v>
      </c>
      <c r="O18" s="19">
        <v>18</v>
      </c>
      <c r="P18" s="19">
        <v>2</v>
      </c>
      <c r="Q18" s="19">
        <v>0</v>
      </c>
      <c r="R18" s="19">
        <v>1</v>
      </c>
      <c r="S18" s="19">
        <v>0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1631</v>
      </c>
      <c r="AC18" s="19">
        <v>0</v>
      </c>
      <c r="AD18" s="19">
        <v>1372</v>
      </c>
      <c r="AE18" s="19">
        <v>258</v>
      </c>
      <c r="AF18" s="19">
        <v>1</v>
      </c>
    </row>
    <row r="19" spans="2:32" ht="20.100000000000001" customHeight="1" thickBot="1" x14ac:dyDescent="0.25">
      <c r="B19" s="4" t="s">
        <v>26</v>
      </c>
      <c r="C19" s="19">
        <v>1466</v>
      </c>
      <c r="D19" s="19">
        <v>13</v>
      </c>
      <c r="E19" s="19">
        <v>1061</v>
      </c>
      <c r="F19" s="19">
        <v>392</v>
      </c>
      <c r="G19" s="19">
        <v>0</v>
      </c>
      <c r="H19" s="19">
        <v>1</v>
      </c>
      <c r="I19" s="19">
        <v>0</v>
      </c>
      <c r="J19" s="19">
        <v>1</v>
      </c>
      <c r="K19" s="19">
        <v>0</v>
      </c>
      <c r="L19" s="19">
        <v>0</v>
      </c>
      <c r="M19" s="19">
        <v>200</v>
      </c>
      <c r="N19" s="19">
        <v>0</v>
      </c>
      <c r="O19" s="19">
        <v>185</v>
      </c>
      <c r="P19" s="19">
        <v>15</v>
      </c>
      <c r="Q19" s="19">
        <v>0</v>
      </c>
      <c r="R19" s="19">
        <v>214</v>
      </c>
      <c r="S19" s="19">
        <v>0</v>
      </c>
      <c r="T19" s="19">
        <v>214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1881</v>
      </c>
      <c r="AC19" s="19">
        <v>13</v>
      </c>
      <c r="AD19" s="19">
        <v>1461</v>
      </c>
      <c r="AE19" s="19">
        <v>407</v>
      </c>
      <c r="AF19" s="19">
        <v>0</v>
      </c>
    </row>
    <row r="20" spans="2:32" ht="20.100000000000001" customHeight="1" thickBot="1" x14ac:dyDescent="0.25">
      <c r="B20" s="4" t="s">
        <v>27</v>
      </c>
      <c r="C20" s="19">
        <v>449</v>
      </c>
      <c r="D20" s="19">
        <v>0</v>
      </c>
      <c r="E20" s="19">
        <v>284</v>
      </c>
      <c r="F20" s="19">
        <v>165</v>
      </c>
      <c r="G20" s="19">
        <v>0</v>
      </c>
      <c r="H20" s="19">
        <v>5</v>
      </c>
      <c r="I20" s="19">
        <v>0</v>
      </c>
      <c r="J20" s="19">
        <v>4</v>
      </c>
      <c r="K20" s="19">
        <v>1</v>
      </c>
      <c r="L20" s="19">
        <v>0</v>
      </c>
      <c r="M20" s="19">
        <v>20</v>
      </c>
      <c r="N20" s="19">
        <v>0</v>
      </c>
      <c r="O20" s="19">
        <v>18</v>
      </c>
      <c r="P20" s="19">
        <v>2</v>
      </c>
      <c r="Q20" s="19">
        <v>0</v>
      </c>
      <c r="R20" s="19">
        <v>8</v>
      </c>
      <c r="S20" s="19">
        <v>0</v>
      </c>
      <c r="T20" s="19">
        <v>8</v>
      </c>
      <c r="U20" s="19">
        <v>0</v>
      </c>
      <c r="V20" s="19">
        <v>0</v>
      </c>
      <c r="W20" s="19">
        <v>3</v>
      </c>
      <c r="X20" s="19">
        <v>0</v>
      </c>
      <c r="Y20" s="19">
        <v>0</v>
      </c>
      <c r="Z20" s="19">
        <v>3</v>
      </c>
      <c r="AA20" s="19">
        <v>0</v>
      </c>
      <c r="AB20" s="19">
        <v>485</v>
      </c>
      <c r="AC20" s="19">
        <v>0</v>
      </c>
      <c r="AD20" s="19">
        <v>314</v>
      </c>
      <c r="AE20" s="19">
        <v>171</v>
      </c>
      <c r="AF20" s="19">
        <v>0</v>
      </c>
    </row>
    <row r="21" spans="2:32" ht="20.100000000000001" customHeight="1" thickBot="1" x14ac:dyDescent="0.25">
      <c r="B21" s="4" t="s">
        <v>28</v>
      </c>
      <c r="C21" s="19">
        <v>1797</v>
      </c>
      <c r="D21" s="19">
        <v>3</v>
      </c>
      <c r="E21" s="19">
        <v>1356</v>
      </c>
      <c r="F21" s="19">
        <v>438</v>
      </c>
      <c r="G21" s="19">
        <v>0</v>
      </c>
      <c r="H21" s="19">
        <v>9</v>
      </c>
      <c r="I21" s="19">
        <v>0</v>
      </c>
      <c r="J21" s="19">
        <v>6</v>
      </c>
      <c r="K21" s="19">
        <v>3</v>
      </c>
      <c r="L21" s="19">
        <v>0</v>
      </c>
      <c r="M21" s="19">
        <v>33</v>
      </c>
      <c r="N21" s="19">
        <v>0</v>
      </c>
      <c r="O21" s="19">
        <v>29</v>
      </c>
      <c r="P21" s="19">
        <v>4</v>
      </c>
      <c r="Q21" s="19">
        <v>0</v>
      </c>
      <c r="R21" s="19">
        <v>19</v>
      </c>
      <c r="S21" s="19">
        <v>0</v>
      </c>
      <c r="T21" s="19">
        <v>19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1858</v>
      </c>
      <c r="AC21" s="19">
        <v>3</v>
      </c>
      <c r="AD21" s="19">
        <v>1410</v>
      </c>
      <c r="AE21" s="19">
        <v>445</v>
      </c>
      <c r="AF21" s="19">
        <v>0</v>
      </c>
    </row>
    <row r="22" spans="2:32" ht="20.100000000000001" customHeight="1" thickBot="1" x14ac:dyDescent="0.25">
      <c r="B22" s="4" t="s">
        <v>29</v>
      </c>
      <c r="C22" s="19">
        <v>1959</v>
      </c>
      <c r="D22" s="19">
        <v>4</v>
      </c>
      <c r="E22" s="19">
        <v>1404</v>
      </c>
      <c r="F22" s="19">
        <v>551</v>
      </c>
      <c r="G22" s="19">
        <v>0</v>
      </c>
      <c r="H22" s="19">
        <v>3</v>
      </c>
      <c r="I22" s="19">
        <v>0</v>
      </c>
      <c r="J22" s="19">
        <v>1</v>
      </c>
      <c r="K22" s="19">
        <v>2</v>
      </c>
      <c r="L22" s="19">
        <v>0</v>
      </c>
      <c r="M22" s="19">
        <v>31</v>
      </c>
      <c r="N22" s="19">
        <v>0</v>
      </c>
      <c r="O22" s="19">
        <v>28</v>
      </c>
      <c r="P22" s="19">
        <v>3</v>
      </c>
      <c r="Q22" s="19">
        <v>0</v>
      </c>
      <c r="R22" s="19">
        <v>11</v>
      </c>
      <c r="S22" s="19">
        <v>0</v>
      </c>
      <c r="T22" s="19">
        <v>9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2004</v>
      </c>
      <c r="AC22" s="19">
        <v>4</v>
      </c>
      <c r="AD22" s="19">
        <v>1442</v>
      </c>
      <c r="AE22" s="19">
        <v>558</v>
      </c>
      <c r="AF22" s="19">
        <v>0</v>
      </c>
    </row>
    <row r="23" spans="2:32" ht="20.100000000000001" customHeight="1" thickBot="1" x14ac:dyDescent="0.25">
      <c r="B23" s="4" t="s">
        <v>30</v>
      </c>
      <c r="C23" s="19">
        <v>5872</v>
      </c>
      <c r="D23" s="19">
        <v>28</v>
      </c>
      <c r="E23" s="19">
        <v>2741</v>
      </c>
      <c r="F23" s="19">
        <v>3103</v>
      </c>
      <c r="G23" s="19">
        <v>0</v>
      </c>
      <c r="H23" s="19">
        <v>29</v>
      </c>
      <c r="I23" s="19">
        <v>2</v>
      </c>
      <c r="J23" s="19">
        <v>16</v>
      </c>
      <c r="K23" s="19">
        <v>11</v>
      </c>
      <c r="L23" s="19">
        <v>0</v>
      </c>
      <c r="M23" s="19">
        <v>111</v>
      </c>
      <c r="N23" s="19">
        <v>0</v>
      </c>
      <c r="O23" s="19">
        <v>97</v>
      </c>
      <c r="P23" s="19">
        <v>14</v>
      </c>
      <c r="Q23" s="19">
        <v>0</v>
      </c>
      <c r="R23" s="19">
        <v>15</v>
      </c>
      <c r="S23" s="19">
        <v>0</v>
      </c>
      <c r="T23" s="19">
        <v>15</v>
      </c>
      <c r="U23" s="19">
        <v>0</v>
      </c>
      <c r="V23" s="19">
        <v>0</v>
      </c>
      <c r="W23" s="19">
        <v>7</v>
      </c>
      <c r="X23" s="19">
        <v>0</v>
      </c>
      <c r="Y23" s="19">
        <v>2</v>
      </c>
      <c r="Z23" s="19">
        <v>5</v>
      </c>
      <c r="AA23" s="19">
        <v>0</v>
      </c>
      <c r="AB23" s="19">
        <v>6034</v>
      </c>
      <c r="AC23" s="19">
        <v>30</v>
      </c>
      <c r="AD23" s="19">
        <v>2871</v>
      </c>
      <c r="AE23" s="19">
        <v>3133</v>
      </c>
      <c r="AF23" s="19">
        <v>0</v>
      </c>
    </row>
    <row r="24" spans="2:32" ht="20.100000000000001" customHeight="1" thickBot="1" x14ac:dyDescent="0.25">
      <c r="B24" s="4" t="s">
        <v>31</v>
      </c>
      <c r="C24" s="19">
        <v>5069</v>
      </c>
      <c r="D24" s="19">
        <v>49</v>
      </c>
      <c r="E24" s="19">
        <v>3997</v>
      </c>
      <c r="F24" s="19">
        <v>1023</v>
      </c>
      <c r="G24" s="19">
        <v>0</v>
      </c>
      <c r="H24" s="19">
        <v>5</v>
      </c>
      <c r="I24" s="19">
        <v>0</v>
      </c>
      <c r="J24" s="19">
        <v>4</v>
      </c>
      <c r="K24" s="19">
        <v>1</v>
      </c>
      <c r="L24" s="19">
        <v>0</v>
      </c>
      <c r="M24" s="19">
        <v>255</v>
      </c>
      <c r="N24" s="19">
        <v>0</v>
      </c>
      <c r="O24" s="19">
        <v>241</v>
      </c>
      <c r="P24" s="19">
        <v>14</v>
      </c>
      <c r="Q24" s="19">
        <v>0</v>
      </c>
      <c r="R24" s="19">
        <v>44</v>
      </c>
      <c r="S24" s="19">
        <v>0</v>
      </c>
      <c r="T24" s="19">
        <v>44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5373</v>
      </c>
      <c r="AC24" s="19">
        <v>49</v>
      </c>
      <c r="AD24" s="19">
        <v>4286</v>
      </c>
      <c r="AE24" s="19">
        <v>1038</v>
      </c>
      <c r="AF24" s="19">
        <v>0</v>
      </c>
    </row>
    <row r="25" spans="2:32" ht="20.100000000000001" customHeight="1" thickBot="1" x14ac:dyDescent="0.25">
      <c r="B25" s="4" t="s">
        <v>32</v>
      </c>
      <c r="C25" s="19">
        <v>771</v>
      </c>
      <c r="D25" s="19">
        <v>0</v>
      </c>
      <c r="E25" s="19">
        <v>608</v>
      </c>
      <c r="F25" s="19">
        <v>163</v>
      </c>
      <c r="G25" s="19">
        <v>0</v>
      </c>
      <c r="H25" s="19">
        <v>1</v>
      </c>
      <c r="I25" s="19">
        <v>0</v>
      </c>
      <c r="J25" s="19">
        <v>1</v>
      </c>
      <c r="K25" s="19">
        <v>0</v>
      </c>
      <c r="L25" s="19">
        <v>0</v>
      </c>
      <c r="M25" s="19">
        <v>17</v>
      </c>
      <c r="N25" s="19">
        <v>0</v>
      </c>
      <c r="O25" s="19">
        <v>17</v>
      </c>
      <c r="P25" s="19">
        <v>0</v>
      </c>
      <c r="Q25" s="19">
        <v>0</v>
      </c>
      <c r="R25" s="19">
        <v>3</v>
      </c>
      <c r="S25" s="19">
        <v>0</v>
      </c>
      <c r="T25" s="19">
        <v>3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792</v>
      </c>
      <c r="AC25" s="19">
        <v>0</v>
      </c>
      <c r="AD25" s="19">
        <v>629</v>
      </c>
      <c r="AE25" s="19">
        <v>163</v>
      </c>
      <c r="AF25" s="19">
        <v>0</v>
      </c>
    </row>
    <row r="26" spans="2:32" ht="20.100000000000001" customHeight="1" thickBot="1" x14ac:dyDescent="0.25">
      <c r="B26" s="4" t="s">
        <v>33</v>
      </c>
      <c r="C26" s="19">
        <v>1804</v>
      </c>
      <c r="D26" s="19">
        <v>2</v>
      </c>
      <c r="E26" s="19">
        <v>1179</v>
      </c>
      <c r="F26" s="19">
        <v>623</v>
      </c>
      <c r="G26" s="19">
        <v>0</v>
      </c>
      <c r="H26" s="19">
        <v>3</v>
      </c>
      <c r="I26" s="19">
        <v>0</v>
      </c>
      <c r="J26" s="19">
        <v>3</v>
      </c>
      <c r="K26" s="19">
        <v>0</v>
      </c>
      <c r="L26" s="19">
        <v>0</v>
      </c>
      <c r="M26" s="19">
        <v>114</v>
      </c>
      <c r="N26" s="19">
        <v>0</v>
      </c>
      <c r="O26" s="19">
        <v>110</v>
      </c>
      <c r="P26" s="19">
        <v>4</v>
      </c>
      <c r="Q26" s="19">
        <v>0</v>
      </c>
      <c r="R26" s="19">
        <v>7</v>
      </c>
      <c r="S26" s="19">
        <v>0</v>
      </c>
      <c r="T26" s="19">
        <v>7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1928</v>
      </c>
      <c r="AC26" s="19">
        <v>2</v>
      </c>
      <c r="AD26" s="19">
        <v>1299</v>
      </c>
      <c r="AE26" s="19">
        <v>627</v>
      </c>
      <c r="AF26" s="19">
        <v>0</v>
      </c>
    </row>
    <row r="27" spans="2:32" ht="20.100000000000001" customHeight="1" thickBot="1" x14ac:dyDescent="0.25">
      <c r="B27" s="4" t="s">
        <v>34</v>
      </c>
      <c r="C27" s="19">
        <v>5883</v>
      </c>
      <c r="D27" s="19">
        <v>3</v>
      </c>
      <c r="E27" s="19">
        <v>2663</v>
      </c>
      <c r="F27" s="19">
        <v>3217</v>
      </c>
      <c r="G27" s="19">
        <v>0</v>
      </c>
      <c r="H27" s="19">
        <v>70</v>
      </c>
      <c r="I27" s="19">
        <v>0</v>
      </c>
      <c r="J27" s="19">
        <v>39</v>
      </c>
      <c r="K27" s="19">
        <v>31</v>
      </c>
      <c r="L27" s="19">
        <v>0</v>
      </c>
      <c r="M27" s="19">
        <v>202</v>
      </c>
      <c r="N27" s="19">
        <v>0</v>
      </c>
      <c r="O27" s="19">
        <v>181</v>
      </c>
      <c r="P27" s="19">
        <v>21</v>
      </c>
      <c r="Q27" s="19">
        <v>0</v>
      </c>
      <c r="R27" s="19">
        <v>43</v>
      </c>
      <c r="S27" s="19">
        <v>0</v>
      </c>
      <c r="T27" s="19">
        <v>37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6198</v>
      </c>
      <c r="AC27" s="19">
        <v>3</v>
      </c>
      <c r="AD27" s="19">
        <v>2920</v>
      </c>
      <c r="AE27" s="19">
        <v>3275</v>
      </c>
      <c r="AF27" s="19">
        <v>0</v>
      </c>
    </row>
    <row r="28" spans="2:32" ht="20.100000000000001" customHeight="1" thickBot="1" x14ac:dyDescent="0.25">
      <c r="B28" s="4" t="s">
        <v>35</v>
      </c>
      <c r="C28" s="19">
        <v>1593</v>
      </c>
      <c r="D28" s="19">
        <v>0</v>
      </c>
      <c r="E28" s="19">
        <v>1267</v>
      </c>
      <c r="F28" s="19">
        <v>326</v>
      </c>
      <c r="G28" s="19">
        <v>0</v>
      </c>
      <c r="H28" s="19">
        <v>13</v>
      </c>
      <c r="I28" s="19">
        <v>0</v>
      </c>
      <c r="J28" s="19">
        <v>12</v>
      </c>
      <c r="K28" s="19">
        <v>1</v>
      </c>
      <c r="L28" s="19">
        <v>0</v>
      </c>
      <c r="M28" s="19">
        <v>102</v>
      </c>
      <c r="N28" s="19">
        <v>0</v>
      </c>
      <c r="O28" s="19">
        <v>101</v>
      </c>
      <c r="P28" s="19">
        <v>1</v>
      </c>
      <c r="Q28" s="19">
        <v>0</v>
      </c>
      <c r="R28" s="19">
        <v>11</v>
      </c>
      <c r="S28" s="19">
        <v>0</v>
      </c>
      <c r="T28" s="19">
        <v>11</v>
      </c>
      <c r="U28" s="19">
        <v>0</v>
      </c>
      <c r="V28" s="19">
        <v>0</v>
      </c>
      <c r="W28" s="19">
        <v>5</v>
      </c>
      <c r="X28" s="19">
        <v>0</v>
      </c>
      <c r="Y28" s="19">
        <v>4</v>
      </c>
      <c r="Z28" s="19">
        <v>1</v>
      </c>
      <c r="AA28" s="19">
        <v>0</v>
      </c>
      <c r="AB28" s="19">
        <v>1724</v>
      </c>
      <c r="AC28" s="19">
        <v>0</v>
      </c>
      <c r="AD28" s="19">
        <v>1395</v>
      </c>
      <c r="AE28" s="19">
        <v>329</v>
      </c>
      <c r="AF28" s="19">
        <v>0</v>
      </c>
    </row>
    <row r="29" spans="2:32" ht="20.100000000000001" customHeight="1" thickBot="1" x14ac:dyDescent="0.25">
      <c r="B29" s="4" t="s">
        <v>36</v>
      </c>
      <c r="C29" s="19">
        <v>466</v>
      </c>
      <c r="D29" s="19">
        <v>0</v>
      </c>
      <c r="E29" s="19">
        <v>357</v>
      </c>
      <c r="F29" s="19">
        <v>109</v>
      </c>
      <c r="G29" s="19">
        <v>0</v>
      </c>
      <c r="H29" s="19">
        <v>11</v>
      </c>
      <c r="I29" s="19">
        <v>0</v>
      </c>
      <c r="J29" s="19">
        <v>11</v>
      </c>
      <c r="K29" s="19">
        <v>0</v>
      </c>
      <c r="L29" s="19">
        <v>0</v>
      </c>
      <c r="M29" s="19">
        <v>2</v>
      </c>
      <c r="N29" s="19">
        <v>0</v>
      </c>
      <c r="O29" s="19">
        <v>2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479</v>
      </c>
      <c r="AC29" s="19">
        <v>0</v>
      </c>
      <c r="AD29" s="19">
        <v>370</v>
      </c>
      <c r="AE29" s="19">
        <v>109</v>
      </c>
      <c r="AF29" s="19">
        <v>0</v>
      </c>
    </row>
    <row r="30" spans="2:32" ht="20.100000000000001" customHeight="1" thickBot="1" x14ac:dyDescent="0.25">
      <c r="B30" s="5" t="s">
        <v>37</v>
      </c>
      <c r="C30" s="19">
        <v>1102</v>
      </c>
      <c r="D30" s="19">
        <v>0</v>
      </c>
      <c r="E30" s="19">
        <v>859</v>
      </c>
      <c r="F30" s="19">
        <v>243</v>
      </c>
      <c r="G30" s="19">
        <v>0</v>
      </c>
      <c r="H30" s="19">
        <v>10</v>
      </c>
      <c r="I30" s="19">
        <v>0</v>
      </c>
      <c r="J30" s="19">
        <v>2</v>
      </c>
      <c r="K30" s="19">
        <v>8</v>
      </c>
      <c r="L30" s="19">
        <v>0</v>
      </c>
      <c r="M30" s="19">
        <v>2</v>
      </c>
      <c r="N30" s="19">
        <v>0</v>
      </c>
      <c r="O30" s="19">
        <v>2</v>
      </c>
      <c r="P30" s="19">
        <v>0</v>
      </c>
      <c r="Q30" s="19">
        <v>0</v>
      </c>
      <c r="R30" s="19">
        <v>2</v>
      </c>
      <c r="S30" s="19">
        <v>0</v>
      </c>
      <c r="T30" s="19">
        <v>2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1116</v>
      </c>
      <c r="AC30" s="19">
        <v>0</v>
      </c>
      <c r="AD30" s="19">
        <v>865</v>
      </c>
      <c r="AE30" s="19">
        <v>251</v>
      </c>
      <c r="AF30" s="19">
        <v>0</v>
      </c>
    </row>
    <row r="31" spans="2:32" ht="20.100000000000001" customHeight="1" thickBot="1" x14ac:dyDescent="0.25">
      <c r="B31" s="6" t="s">
        <v>38</v>
      </c>
      <c r="C31" s="20">
        <v>331</v>
      </c>
      <c r="D31" s="20">
        <v>11</v>
      </c>
      <c r="E31" s="20">
        <v>246</v>
      </c>
      <c r="F31" s="20">
        <v>74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7</v>
      </c>
      <c r="N31" s="20">
        <v>0</v>
      </c>
      <c r="O31" s="20">
        <v>5</v>
      </c>
      <c r="P31" s="20">
        <v>2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338</v>
      </c>
      <c r="AC31" s="20">
        <v>11</v>
      </c>
      <c r="AD31" s="20">
        <v>251</v>
      </c>
      <c r="AE31" s="20">
        <v>76</v>
      </c>
      <c r="AF31" s="20">
        <v>0</v>
      </c>
    </row>
    <row r="32" spans="2:32" ht="20.100000000000001" customHeight="1" thickBot="1" x14ac:dyDescent="0.25">
      <c r="B32" s="7" t="s">
        <v>39</v>
      </c>
      <c r="C32" s="9">
        <f>SUM(C15:C31)</f>
        <v>40092</v>
      </c>
      <c r="D32" s="9">
        <f t="shared" ref="D32:AF32" si="0">SUM(D15:D31)</f>
        <v>185</v>
      </c>
      <c r="E32" s="9">
        <f t="shared" si="0"/>
        <v>26960</v>
      </c>
      <c r="F32" s="9">
        <f t="shared" si="0"/>
        <v>12946</v>
      </c>
      <c r="G32" s="9">
        <f t="shared" si="0"/>
        <v>1</v>
      </c>
      <c r="H32" s="9">
        <f t="shared" si="0"/>
        <v>179</v>
      </c>
      <c r="I32" s="9">
        <f t="shared" si="0"/>
        <v>2</v>
      </c>
      <c r="J32" s="9">
        <f t="shared" si="0"/>
        <v>117</v>
      </c>
      <c r="K32" s="9">
        <f t="shared" si="0"/>
        <v>60</v>
      </c>
      <c r="L32" s="9">
        <f t="shared" si="0"/>
        <v>0</v>
      </c>
      <c r="M32" s="9">
        <f t="shared" si="0"/>
        <v>1644</v>
      </c>
      <c r="N32" s="9">
        <f t="shared" si="0"/>
        <v>0</v>
      </c>
      <c r="O32" s="9">
        <f t="shared" si="0"/>
        <v>1550</v>
      </c>
      <c r="P32" s="9">
        <f t="shared" si="0"/>
        <v>94</v>
      </c>
      <c r="Q32" s="9">
        <f t="shared" si="0"/>
        <v>0</v>
      </c>
      <c r="R32" s="9">
        <f t="shared" si="0"/>
        <v>563</v>
      </c>
      <c r="S32" s="9">
        <f t="shared" si="0"/>
        <v>0</v>
      </c>
      <c r="T32" s="9">
        <f t="shared" si="0"/>
        <v>555</v>
      </c>
      <c r="U32" s="9">
        <f t="shared" si="0"/>
        <v>8</v>
      </c>
      <c r="V32" s="9">
        <f t="shared" si="0"/>
        <v>0</v>
      </c>
      <c r="W32" s="9">
        <f t="shared" si="0"/>
        <v>17</v>
      </c>
      <c r="X32" s="9">
        <f t="shared" si="0"/>
        <v>0</v>
      </c>
      <c r="Y32" s="9">
        <f t="shared" si="0"/>
        <v>8</v>
      </c>
      <c r="Z32" s="9">
        <f t="shared" si="0"/>
        <v>9</v>
      </c>
      <c r="AA32" s="9">
        <f t="shared" si="0"/>
        <v>0</v>
      </c>
      <c r="AB32" s="9">
        <f t="shared" si="0"/>
        <v>42495</v>
      </c>
      <c r="AC32" s="9">
        <f t="shared" si="0"/>
        <v>187</v>
      </c>
      <c r="AD32" s="9">
        <f t="shared" si="0"/>
        <v>29190</v>
      </c>
      <c r="AE32" s="9">
        <f t="shared" si="0"/>
        <v>13117</v>
      </c>
      <c r="AF32" s="9">
        <f t="shared" si="0"/>
        <v>1</v>
      </c>
    </row>
    <row r="33" spans="3:32" x14ac:dyDescent="0.2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3"/>
      <c r="C12" s="78" t="s">
        <v>77</v>
      </c>
      <c r="D12" s="78"/>
      <c r="E12" s="78"/>
      <c r="F12" s="78"/>
      <c r="G12" s="78"/>
      <c r="H12" s="78" t="s">
        <v>141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</row>
    <row r="13" spans="2:22" ht="25.5" customHeight="1" x14ac:dyDescent="0.2">
      <c r="B13" s="23"/>
      <c r="C13" s="78"/>
      <c r="D13" s="78"/>
      <c r="E13" s="78"/>
      <c r="F13" s="78"/>
      <c r="G13" s="78"/>
      <c r="H13" s="78" t="s">
        <v>143</v>
      </c>
      <c r="I13" s="78"/>
      <c r="J13" s="78"/>
      <c r="K13" s="78"/>
      <c r="L13" s="80"/>
      <c r="M13" s="78" t="s">
        <v>144</v>
      </c>
      <c r="N13" s="78"/>
      <c r="O13" s="78"/>
      <c r="P13" s="78"/>
      <c r="Q13" s="80"/>
      <c r="R13" s="78" t="s">
        <v>145</v>
      </c>
      <c r="S13" s="78"/>
      <c r="T13" s="78"/>
      <c r="U13" s="78"/>
      <c r="V13" s="80"/>
    </row>
    <row r="14" spans="2:22" ht="45" customHeight="1" x14ac:dyDescent="0.2">
      <c r="B14" s="23"/>
      <c r="C14" s="15" t="s">
        <v>136</v>
      </c>
      <c r="D14" s="15" t="s">
        <v>137</v>
      </c>
      <c r="E14" s="15" t="s">
        <v>146</v>
      </c>
      <c r="F14" s="15" t="s">
        <v>147</v>
      </c>
      <c r="G14" s="15" t="s">
        <v>140</v>
      </c>
      <c r="H14" s="15" t="s">
        <v>136</v>
      </c>
      <c r="I14" s="15" t="s">
        <v>137</v>
      </c>
      <c r="J14" s="15" t="s">
        <v>146</v>
      </c>
      <c r="K14" s="15" t="s">
        <v>147</v>
      </c>
      <c r="L14" s="15" t="s">
        <v>140</v>
      </c>
      <c r="M14" s="15" t="s">
        <v>136</v>
      </c>
      <c r="N14" s="15" t="s">
        <v>137</v>
      </c>
      <c r="O14" s="15" t="s">
        <v>146</v>
      </c>
      <c r="P14" s="15" t="s">
        <v>147</v>
      </c>
      <c r="Q14" s="15" t="s">
        <v>140</v>
      </c>
      <c r="R14" s="15" t="s">
        <v>136</v>
      </c>
      <c r="S14" s="15" t="s">
        <v>137</v>
      </c>
      <c r="T14" s="15" t="s">
        <v>146</v>
      </c>
      <c r="U14" s="15" t="s">
        <v>147</v>
      </c>
      <c r="V14" s="15" t="s">
        <v>140</v>
      </c>
    </row>
    <row r="15" spans="2:22" ht="20.100000000000001" customHeight="1" thickBot="1" x14ac:dyDescent="0.25">
      <c r="B15" s="3" t="s">
        <v>22</v>
      </c>
      <c r="C15" s="29">
        <f>IF('Órdenes según Instancia'!AB15=0,"-",('Órdenes según Instancia'!C15/'Órdenes según Instancia'!AB15))</f>
        <v>0.92855517633674634</v>
      </c>
      <c r="D15" s="29">
        <f>IF('Órdenes según Instancia'!AB15=0,"-",('Órdenes según Instancia'!H15/'Órdenes según Instancia'!AB15))</f>
        <v>7.9635949943117183E-4</v>
      </c>
      <c r="E15" s="29">
        <f>IF('Órdenes según Instancia'!AB15=0,"-",('Órdenes según Instancia'!M15/'Órdenes según Instancia'!AB15))</f>
        <v>5.4379977246871443E-2</v>
      </c>
      <c r="F15" s="29">
        <f>IF('Órdenes según Instancia'!AB15=0,"-",('Órdenes según Instancia'!R15/'Órdenes según Instancia'!AB15))</f>
        <v>1.6040955631399317E-2</v>
      </c>
      <c r="G15" s="29">
        <f>IF('Órdenes según Instancia'!AB15=0,"-",('Órdenes según Instancia'!W15/'Órdenes según Instancia'!AB15))</f>
        <v>2.2753128555176336E-4</v>
      </c>
      <c r="H15" s="29">
        <f>IF('Órdenes según Instancia'!AC15=0,"-",('Órdenes según Instancia'!D15/'Órdenes según Instancia'!AC15))</f>
        <v>1</v>
      </c>
      <c r="I15" s="29">
        <f>IF('Órdenes según Instancia'!AC15=0,"-",('Órdenes según Instancia'!I15/'Órdenes según Instancia'!AC15))</f>
        <v>0</v>
      </c>
      <c r="J15" s="29">
        <f>IF('Órdenes según Instancia'!AC15=0,"-",('Órdenes según Instancia'!N15/'Órdenes según Instancia'!AC15))</f>
        <v>0</v>
      </c>
      <c r="K15" s="29">
        <f>IF('Órdenes según Instancia'!AC15=0,"-",('Órdenes según Instancia'!S15/'Órdenes según Instancia'!AC15))</f>
        <v>0</v>
      </c>
      <c r="L15" s="29">
        <f>IF('Órdenes según Instancia'!AC15=0,"-",('Órdenes según Instancia'!X15/'Órdenes según Instancia'!AC15))</f>
        <v>0</v>
      </c>
      <c r="M15" s="29">
        <f>IF('Órdenes según Instancia'!AD15=0,"-",('Órdenes según Instancia'!E15/'Órdenes según Instancia'!AD15))</f>
        <v>0.90914445589751136</v>
      </c>
      <c r="N15" s="29">
        <f>IF('Órdenes según Instancia'!AD15=0,"-",('Órdenes según Instancia'!J15/'Órdenes según Instancia'!AD15))</f>
        <v>7.3626859078191719E-4</v>
      </c>
      <c r="O15" s="29">
        <f>IF('Órdenes según Instancia'!AD15=0,"-",('Órdenes según Instancia'!O15/'Órdenes según Instancia'!AD15))</f>
        <v>6.9061993815343836E-2</v>
      </c>
      <c r="P15" s="29">
        <f>IF('Órdenes según Instancia'!AD15=0,"-",('Órdenes según Instancia'!T15/'Órdenes según Instancia'!AD15))</f>
        <v>2.0762774260050066E-2</v>
      </c>
      <c r="Q15" s="29">
        <f>IF('Órdenes según Instancia'!AD15=0,"-",('Órdenes según Instancia'!Y15/'Órdenes según Instancia'!AD15))</f>
        <v>2.945074363127669E-4</v>
      </c>
      <c r="R15" s="29">
        <f>IF('Órdenes según Instancia'!AE15=0,"-",('Órdenes según Instancia'!F15/'Órdenes según Instancia'!AE15))</f>
        <v>0.99430051813471498</v>
      </c>
      <c r="S15" s="29">
        <f>IF('Órdenes según Instancia'!AE15=0,"-",('Órdenes según Instancia'!K15/'Órdenes según Instancia'!AE15))</f>
        <v>1.0362694300518134E-3</v>
      </c>
      <c r="T15" s="29">
        <f>IF('Órdenes según Instancia'!AE15=0,"-",('Órdenes según Instancia'!P15/'Órdenes según Instancia'!AE15))</f>
        <v>4.6632124352331602E-3</v>
      </c>
      <c r="U15" s="29">
        <f>IF('Órdenes según Instancia'!AE15=0,"-",('Órdenes según Instancia'!U15/'Órdenes según Instancia'!AE15))</f>
        <v>0</v>
      </c>
      <c r="V15" s="2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0.91443298969072162</v>
      </c>
      <c r="D16" s="29">
        <f>IF('Órdenes según Instancia'!AB16=0,"-",('Órdenes según Instancia'!H16/'Órdenes según Instancia'!AB16))</f>
        <v>3.092783505154639E-3</v>
      </c>
      <c r="E16" s="29">
        <f>IF('Órdenes según Instancia'!AB16=0,"-",('Órdenes según Instancia'!M16/'Órdenes según Instancia'!AB16))</f>
        <v>4.0206185567010312E-2</v>
      </c>
      <c r="F16" s="29">
        <f>IF('Órdenes según Instancia'!AB16=0,"-",('Órdenes según Instancia'!R16/'Órdenes según Instancia'!AB16))</f>
        <v>4.2268041237113405E-2</v>
      </c>
      <c r="G16" s="29">
        <f>IF('Órdenes según Instancia'!AB16=0,"-",('Órdenes según Instancia'!W16/'Órdenes según Instancia'!AB16))</f>
        <v>0</v>
      </c>
      <c r="H16" s="29" t="str">
        <f>IF('Órdenes según Instancia'!AC16=0,"-",('Órdenes según Instancia'!D16/'Órdenes según Instancia'!AC16))</f>
        <v>-</v>
      </c>
      <c r="I16" s="29" t="str">
        <f>IF('Órdenes según Instancia'!AC16=0,"-",('Órdenes según Instancia'!I16/'Órdenes según Instancia'!AC16))</f>
        <v>-</v>
      </c>
      <c r="J16" s="29" t="str">
        <f>IF('Órdenes según Instancia'!AC16=0,"-",('Órdenes según Instancia'!N16/'Órdenes según Instancia'!AC16))</f>
        <v>-</v>
      </c>
      <c r="K16" s="29" t="str">
        <f>IF('Órdenes según Instancia'!AC16=0,"-",('Órdenes según Instancia'!S16/'Órdenes según Instancia'!AC16))</f>
        <v>-</v>
      </c>
      <c r="L16" s="29" t="str">
        <f>IF('Órdenes según Instancia'!AC16=0,"-",('Órdenes según Instancia'!X16/'Órdenes según Instancia'!AC16))</f>
        <v>-</v>
      </c>
      <c r="M16" s="29">
        <f>IF('Órdenes según Instancia'!AD16=0,"-",('Órdenes según Instancia'!E16/'Órdenes según Instancia'!AD16))</f>
        <v>0.90322580645161288</v>
      </c>
      <c r="N16" s="29">
        <f>IF('Órdenes según Instancia'!AD16=0,"-",('Órdenes según Instancia'!J16/'Órdenes según Instancia'!AD16))</f>
        <v>3.5842293906810036E-3</v>
      </c>
      <c r="O16" s="29">
        <f>IF('Órdenes según Instancia'!AD16=0,"-",('Órdenes según Instancia'!O16/'Órdenes según Instancia'!AD16))</f>
        <v>4.4205495818399047E-2</v>
      </c>
      <c r="P16" s="29">
        <f>IF('Órdenes según Instancia'!AD16=0,"-",('Órdenes según Instancia'!T16/'Órdenes según Instancia'!AD16))</f>
        <v>4.8984468339307051E-2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0.98496240601503759</v>
      </c>
      <c r="S16" s="29">
        <f>IF('Órdenes según Instancia'!AE16=0,"-",('Órdenes según Instancia'!K16/'Órdenes según Instancia'!AE16))</f>
        <v>0</v>
      </c>
      <c r="T16" s="29">
        <f>IF('Órdenes según Instancia'!AE16=0,"-",('Órdenes según Instancia'!P16/'Órdenes según Instancia'!AE16))</f>
        <v>1.5037593984962405E-2</v>
      </c>
      <c r="U16" s="29">
        <f>IF('Órdenes según Instancia'!AE16=0,"-",('Órdenes según Instancia'!U16/'Órdenes según Instancia'!AE16))</f>
        <v>0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0.97874720357941836</v>
      </c>
      <c r="D17" s="29">
        <f>IF('Órdenes según Instancia'!AB17=0,"-",('Órdenes según Instancia'!H17/'Órdenes según Instancia'!AB17))</f>
        <v>5.5928411633109623E-3</v>
      </c>
      <c r="E17" s="29">
        <f>IF('Órdenes según Instancia'!AB17=0,"-",('Órdenes según Instancia'!M17/'Órdenes según Instancia'!AB17))</f>
        <v>1.2304250559284116E-2</v>
      </c>
      <c r="F17" s="29">
        <f>IF('Órdenes según Instancia'!AB17=0,"-",('Órdenes según Instancia'!R17/'Órdenes según Instancia'!AB17))</f>
        <v>3.3557046979865771E-3</v>
      </c>
      <c r="G17" s="29">
        <f>IF('Órdenes según Instancia'!AB17=0,"-",('Órdenes según Instancia'!W17/'Órdenes según Instancia'!AB17))</f>
        <v>0</v>
      </c>
      <c r="H17" s="29">
        <f>IF('Órdenes según Instancia'!AC17=0,"-",('Órdenes según Instancia'!D17/'Órdenes según Instancia'!AC17))</f>
        <v>1</v>
      </c>
      <c r="I17" s="29">
        <f>IF('Órdenes según Instancia'!AC17=0,"-",('Órdenes según Instancia'!I17/'Órdenes según Instancia'!AC17))</f>
        <v>0</v>
      </c>
      <c r="J17" s="29">
        <f>IF('Órdenes según Instancia'!AC17=0,"-",('Órdenes según Instancia'!N17/'Órdenes según Instancia'!AC17))</f>
        <v>0</v>
      </c>
      <c r="K17" s="29">
        <f>IF('Órdenes según Instancia'!AC17=0,"-",('Órdenes según Instancia'!S17/'Órdenes según Instancia'!AC17))</f>
        <v>0</v>
      </c>
      <c r="L17" s="29">
        <f>IF('Órdenes según Instancia'!AC17=0,"-",('Órdenes según Instancia'!X17/'Órdenes según Instancia'!AC17))</f>
        <v>0</v>
      </c>
      <c r="M17" s="29">
        <f>IF('Órdenes según Instancia'!AD17=0,"-",('Órdenes según Instancia'!E17/'Órdenes según Instancia'!AD17))</f>
        <v>0.97341211225997049</v>
      </c>
      <c r="N17" s="29">
        <f>IF('Órdenes según Instancia'!AD17=0,"-",('Órdenes según Instancia'!J17/'Órdenes según Instancia'!AD17))</f>
        <v>7.385524372230428E-3</v>
      </c>
      <c r="O17" s="29">
        <f>IF('Órdenes según Instancia'!AD17=0,"-",('Órdenes según Instancia'!O17/'Órdenes según Instancia'!AD17))</f>
        <v>1.4771048744460856E-2</v>
      </c>
      <c r="P17" s="29">
        <f>IF('Órdenes según Instancia'!AD17=0,"-",('Órdenes según Instancia'!T17/'Órdenes según Instancia'!AD17))</f>
        <v>4.4313146233382573E-3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0.99532710280373837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4.6728971962616819E-3</v>
      </c>
      <c r="U17" s="29">
        <f>IF('Órdenes según Instancia'!AE17=0,"-",('Órdenes según Instancia'!U17/'Órdenes según Instancia'!AE17))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0.98467198038013493</v>
      </c>
      <c r="D18" s="29">
        <f>IF('Órdenes según Instancia'!AB18=0,"-",('Órdenes según Instancia'!H18/'Órdenes según Instancia'!AB18))</f>
        <v>2.452483139178418E-3</v>
      </c>
      <c r="E18" s="29">
        <f>IF('Órdenes según Instancia'!AB18=0,"-",('Órdenes según Instancia'!M18/'Órdenes según Instancia'!AB18))</f>
        <v>1.2262415695892091E-2</v>
      </c>
      <c r="F18" s="29">
        <f>IF('Órdenes según Instancia'!AB18=0,"-",('Órdenes según Instancia'!R18/'Órdenes según Instancia'!AB18))</f>
        <v>6.131207847946045E-4</v>
      </c>
      <c r="G18" s="29">
        <f>IF('Órdenes según Instancia'!AB18=0,"-",('Órdenes según Instancia'!W18/'Órdenes según Instancia'!AB18))</f>
        <v>0</v>
      </c>
      <c r="H18" s="29" t="str">
        <f>IF('Órdenes según Instancia'!AC18=0,"-",('Órdenes según Instancia'!D18/'Órdenes según Instancia'!AC18))</f>
        <v>-</v>
      </c>
      <c r="I18" s="29" t="str">
        <f>IF('Órdenes según Instancia'!AC18=0,"-",('Órdenes según Instancia'!I18/'Órdenes según Instancia'!AC18))</f>
        <v>-</v>
      </c>
      <c r="J18" s="29" t="str">
        <f>IF('Órdenes según Instancia'!AC18=0,"-",('Órdenes según Instancia'!N18/'Órdenes según Instancia'!AC18))</f>
        <v>-</v>
      </c>
      <c r="K18" s="29" t="str">
        <f>IF('Órdenes según Instancia'!AC18=0,"-",('Órdenes según Instancia'!S18/'Órdenes según Instancia'!AC18))</f>
        <v>-</v>
      </c>
      <c r="L18" s="29" t="str">
        <f>IF('Órdenes según Instancia'!AC18=0,"-",('Órdenes según Instancia'!X18/'Órdenes según Instancia'!AC18))</f>
        <v>-</v>
      </c>
      <c r="M18" s="29">
        <f>IF('Órdenes según Instancia'!AD18=0,"-",('Órdenes según Instancia'!E18/'Órdenes según Instancia'!AD18))</f>
        <v>0.98323615160349853</v>
      </c>
      <c r="N18" s="29">
        <f>IF('Órdenes según Instancia'!AD18=0,"-",('Órdenes según Instancia'!J18/'Órdenes según Instancia'!AD18))</f>
        <v>2.9154518950437317E-3</v>
      </c>
      <c r="O18" s="29">
        <f>IF('Órdenes según Instancia'!AD18=0,"-",('Órdenes según Instancia'!O18/'Órdenes según Instancia'!AD18))</f>
        <v>1.3119533527696793E-2</v>
      </c>
      <c r="P18" s="29">
        <f>IF('Órdenes según Instancia'!AD18=0,"-",('Órdenes según Instancia'!T18/'Órdenes según Instancia'!AD18))</f>
        <v>7.2886297376093293E-4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0.99224806201550386</v>
      </c>
      <c r="S18" s="29">
        <f>IF('Órdenes según Instancia'!AE18=0,"-",('Órdenes según Instancia'!K18/'Órdenes según Instancia'!AE18))</f>
        <v>0</v>
      </c>
      <c r="T18" s="29">
        <f>IF('Órdenes según Instancia'!AE18=0,"-",('Órdenes según Instancia'!P18/'Órdenes según Instancia'!AE18))</f>
        <v>7.7519379844961239E-3</v>
      </c>
      <c r="U18" s="29">
        <f>IF('Órdenes según Instancia'!AE18=0,"-",('Órdenes según Instancia'!U18/'Órdenes según Instancia'!AE18))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0.77937267410951616</v>
      </c>
      <c r="D19" s="29">
        <f>IF('Órdenes según Instancia'!AB19=0,"-",('Órdenes según Instancia'!H19/'Órdenes según Instancia'!AB19))</f>
        <v>5.3163211057947904E-4</v>
      </c>
      <c r="E19" s="29">
        <f>IF('Órdenes según Instancia'!AB19=0,"-",('Órdenes según Instancia'!M19/'Órdenes según Instancia'!AB19))</f>
        <v>0.1063264221158958</v>
      </c>
      <c r="F19" s="29">
        <f>IF('Órdenes según Instancia'!AB19=0,"-",('Órdenes según Instancia'!R19/'Órdenes según Instancia'!AB19))</f>
        <v>0.11376927166400851</v>
      </c>
      <c r="G19" s="29">
        <f>IF('Órdenes según Instancia'!AB19=0,"-",('Órdenes según Instancia'!W19/'Órdenes según Instancia'!AB19))</f>
        <v>0</v>
      </c>
      <c r="H19" s="29">
        <f>IF('Órdenes según Instancia'!AC19=0,"-",('Órdenes según Instancia'!D19/'Órdenes según Instancia'!AC19))</f>
        <v>1</v>
      </c>
      <c r="I19" s="29">
        <f>IF('Órdenes según Instancia'!AC19=0,"-",('Órdenes según Instancia'!I19/'Órdenes según Instancia'!AC19))</f>
        <v>0</v>
      </c>
      <c r="J19" s="29">
        <f>IF('Órdenes según Instancia'!AC19=0,"-",('Órdenes según Instancia'!N19/'Órdenes según Instancia'!AC19))</f>
        <v>0</v>
      </c>
      <c r="K19" s="29">
        <f>IF('Órdenes según Instancia'!AC19=0,"-",('Órdenes según Instancia'!S19/'Órdenes según Instancia'!AC19))</f>
        <v>0</v>
      </c>
      <c r="L19" s="29">
        <f>IF('Órdenes según Instancia'!AC19=0,"-",('Órdenes según Instancia'!X19/'Órdenes según Instancia'!AC19))</f>
        <v>0</v>
      </c>
      <c r="M19" s="29">
        <f>IF('Órdenes según Instancia'!AD19=0,"-",('Órdenes según Instancia'!E19/'Órdenes según Instancia'!AD19))</f>
        <v>0.72621492128678988</v>
      </c>
      <c r="N19" s="29">
        <f>IF('Órdenes según Instancia'!AD19=0,"-",('Órdenes según Instancia'!J19/'Órdenes según Instancia'!AD19))</f>
        <v>6.8446269678302531E-4</v>
      </c>
      <c r="O19" s="29">
        <f>IF('Órdenes según Instancia'!AD19=0,"-",('Órdenes según Instancia'!O19/'Órdenes según Instancia'!AD19))</f>
        <v>0.12662559890485969</v>
      </c>
      <c r="P19" s="29">
        <f>IF('Órdenes según Instancia'!AD19=0,"-",('Órdenes según Instancia'!T19/'Órdenes según Instancia'!AD19))</f>
        <v>0.14647501711156741</v>
      </c>
      <c r="Q19" s="29">
        <f>IF('Órdenes según Instancia'!AD19=0,"-",('Órdenes según Instancia'!Y19/'Órdenes según Instancia'!AD19))</f>
        <v>0</v>
      </c>
      <c r="R19" s="29">
        <f>IF('Órdenes según Instancia'!AE19=0,"-",('Órdenes según Instancia'!F19/'Órdenes según Instancia'!AE19))</f>
        <v>0.96314496314496312</v>
      </c>
      <c r="S19" s="29">
        <f>IF('Órdenes según Instancia'!AE19=0,"-",('Órdenes según Instancia'!K19/'Órdenes según Instancia'!AE19))</f>
        <v>0</v>
      </c>
      <c r="T19" s="29">
        <f>IF('Órdenes según Instancia'!AE19=0,"-",('Órdenes según Instancia'!P19/'Órdenes según Instancia'!AE19))</f>
        <v>3.6855036855036855E-2</v>
      </c>
      <c r="U19" s="29">
        <f>IF('Órdenes según Instancia'!AE19=0,"-",('Órdenes según Instancia'!U19/'Órdenes según Instancia'!AE19))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0.9257731958762887</v>
      </c>
      <c r="D20" s="29">
        <f>IF('Órdenes según Instancia'!AB20=0,"-",('Órdenes según Instancia'!H20/'Órdenes según Instancia'!AB20))</f>
        <v>1.0309278350515464E-2</v>
      </c>
      <c r="E20" s="29">
        <f>IF('Órdenes según Instancia'!AB20=0,"-",('Órdenes según Instancia'!M20/'Órdenes según Instancia'!AB20))</f>
        <v>4.1237113402061855E-2</v>
      </c>
      <c r="F20" s="29">
        <f>IF('Órdenes según Instancia'!AB20=0,"-",('Órdenes según Instancia'!R20/'Órdenes según Instancia'!AB20))</f>
        <v>1.6494845360824743E-2</v>
      </c>
      <c r="G20" s="29">
        <f>IF('Órdenes según Instancia'!AB20=0,"-",('Órdenes según Instancia'!W20/'Órdenes según Instancia'!AB20))</f>
        <v>6.1855670103092781E-3</v>
      </c>
      <c r="H20" s="29" t="str">
        <f>IF('Órdenes según Instancia'!AC20=0,"-",('Órdenes según Instancia'!D20/'Órdenes según Instancia'!AC20))</f>
        <v>-</v>
      </c>
      <c r="I20" s="29" t="str">
        <f>IF('Órdenes según Instancia'!AC20=0,"-",('Órdenes según Instancia'!I20/'Órdenes según Instancia'!AC20))</f>
        <v>-</v>
      </c>
      <c r="J20" s="29" t="str">
        <f>IF('Órdenes según Instancia'!AC20=0,"-",('Órdenes según Instancia'!N20/'Órdenes según Instancia'!AC20))</f>
        <v>-</v>
      </c>
      <c r="K20" s="29" t="str">
        <f>IF('Órdenes según Instancia'!AC20=0,"-",('Órdenes según Instancia'!S20/'Órdenes según Instancia'!AC20))</f>
        <v>-</v>
      </c>
      <c r="L20" s="29" t="str">
        <f>IF('Órdenes según Instancia'!AC20=0,"-",('Órdenes según Instancia'!X20/'Órdenes según Instancia'!AC20))</f>
        <v>-</v>
      </c>
      <c r="M20" s="29">
        <f>IF('Órdenes según Instancia'!AD20=0,"-",('Órdenes según Instancia'!E20/'Órdenes según Instancia'!AD20))</f>
        <v>0.90445859872611467</v>
      </c>
      <c r="N20" s="29">
        <f>IF('Órdenes según Instancia'!AD20=0,"-",('Órdenes según Instancia'!J20/'Órdenes según Instancia'!AD20))</f>
        <v>1.2738853503184714E-2</v>
      </c>
      <c r="O20" s="29">
        <f>IF('Órdenes según Instancia'!AD20=0,"-",('Órdenes según Instancia'!O20/'Órdenes según Instancia'!AD20))</f>
        <v>5.7324840764331211E-2</v>
      </c>
      <c r="P20" s="29">
        <f>IF('Órdenes según Instancia'!AD20=0,"-",('Órdenes según Instancia'!T20/'Órdenes según Instancia'!AD20))</f>
        <v>2.5477707006369428E-2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0.96491228070175439</v>
      </c>
      <c r="S20" s="29">
        <f>IF('Órdenes según Instancia'!AE20=0,"-",('Órdenes según Instancia'!K20/'Órdenes según Instancia'!AE20))</f>
        <v>5.8479532163742687E-3</v>
      </c>
      <c r="T20" s="29">
        <f>IF('Órdenes según Instancia'!AE20=0,"-",('Órdenes según Instancia'!P20/'Órdenes según Instancia'!AE20))</f>
        <v>1.1695906432748537E-2</v>
      </c>
      <c r="U20" s="29">
        <f>IF('Órdenes según Instancia'!AE20=0,"-",('Órdenes según Instancia'!U20/'Órdenes según Instancia'!AE20))</f>
        <v>0</v>
      </c>
      <c r="V20" s="29">
        <f>IF('Órdenes según Instancia'!AE20=0,"-",('Órdenes según Instancia'!Z20/'Órdenes según Instancia'!AE20))</f>
        <v>1.7543859649122806E-2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0.96716899892357377</v>
      </c>
      <c r="D21" s="29">
        <f>IF('Órdenes según Instancia'!AB21=0,"-",('Órdenes según Instancia'!H21/'Órdenes según Instancia'!AB21))</f>
        <v>4.8439181916038751E-3</v>
      </c>
      <c r="E21" s="29">
        <f>IF('Órdenes según Instancia'!AB21=0,"-",('Órdenes según Instancia'!M21/'Órdenes según Instancia'!AB21))</f>
        <v>1.776103336921421E-2</v>
      </c>
      <c r="F21" s="29">
        <f>IF('Órdenes según Instancia'!AB21=0,"-",('Órdenes según Instancia'!R21/'Órdenes según Instancia'!AB21))</f>
        <v>1.022604951560818E-2</v>
      </c>
      <c r="G21" s="29">
        <f>IF('Órdenes según Instancia'!AB21=0,"-",('Órdenes según Instancia'!W21/'Órdenes según Instancia'!AB21))</f>
        <v>0</v>
      </c>
      <c r="H21" s="29">
        <f>IF('Órdenes según Instancia'!AC21=0,"-",('Órdenes según Instancia'!D21/'Órdenes según Instancia'!AC21))</f>
        <v>1</v>
      </c>
      <c r="I21" s="29">
        <f>IF('Órdenes según Instancia'!AC21=0,"-",('Órdenes según Instancia'!I21/'Órdenes según Instancia'!AC21))</f>
        <v>0</v>
      </c>
      <c r="J21" s="29">
        <f>IF('Órdenes según Instancia'!AC21=0,"-",('Órdenes según Instancia'!N21/'Órdenes según Instancia'!AC21))</f>
        <v>0</v>
      </c>
      <c r="K21" s="29">
        <f>IF('Órdenes según Instancia'!AC21=0,"-",('Órdenes según Instancia'!S21/'Órdenes según Instancia'!AC21))</f>
        <v>0</v>
      </c>
      <c r="L21" s="29">
        <f>IF('Órdenes según Instancia'!AC21=0,"-",('Órdenes según Instancia'!X21/'Órdenes según Instancia'!AC21))</f>
        <v>0</v>
      </c>
      <c r="M21" s="29">
        <f>IF('Órdenes según Instancia'!AD21=0,"-",('Órdenes según Instancia'!E21/'Órdenes según Instancia'!AD21))</f>
        <v>0.96170212765957441</v>
      </c>
      <c r="N21" s="29">
        <f>IF('Órdenes según Instancia'!AD21=0,"-",('Órdenes según Instancia'!J21/'Órdenes según Instancia'!AD21))</f>
        <v>4.2553191489361703E-3</v>
      </c>
      <c r="O21" s="29">
        <f>IF('Órdenes según Instancia'!AD21=0,"-",('Órdenes según Instancia'!O21/'Órdenes según Instancia'!AD21))</f>
        <v>2.0567375886524821E-2</v>
      </c>
      <c r="P21" s="29">
        <f>IF('Órdenes según Instancia'!AD21=0,"-",('Órdenes según Instancia'!T21/'Órdenes según Instancia'!AD21))</f>
        <v>1.3475177304964539E-2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0.98426966292134832</v>
      </c>
      <c r="S21" s="29">
        <f>IF('Órdenes según Instancia'!AE21=0,"-",('Órdenes según Instancia'!K21/'Órdenes según Instancia'!AE21))</f>
        <v>6.7415730337078653E-3</v>
      </c>
      <c r="T21" s="29">
        <f>IF('Órdenes según Instancia'!AE21=0,"-",('Órdenes según Instancia'!P21/'Órdenes según Instancia'!AE21))</f>
        <v>8.988764044943821E-3</v>
      </c>
      <c r="U21" s="29">
        <f>IF('Órdenes según Instancia'!AE21=0,"-",('Órdenes según Instancia'!U21/'Órdenes según Instancia'!AE21))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0.97754491017964074</v>
      </c>
      <c r="D22" s="29">
        <f>IF('Órdenes según Instancia'!AB22=0,"-",('Órdenes según Instancia'!H22/'Órdenes según Instancia'!AB22))</f>
        <v>1.4970059880239522E-3</v>
      </c>
      <c r="E22" s="29">
        <f>IF('Órdenes según Instancia'!AB22=0,"-",('Órdenes según Instancia'!M22/'Órdenes según Instancia'!AB22))</f>
        <v>1.5469061876247504E-2</v>
      </c>
      <c r="F22" s="29">
        <f>IF('Órdenes según Instancia'!AB22=0,"-",('Órdenes según Instancia'!R22/'Órdenes según Instancia'!AB22))</f>
        <v>5.4890219560878245E-3</v>
      </c>
      <c r="G22" s="29">
        <f>IF('Órdenes según Instancia'!AB22=0,"-",('Órdenes según Instancia'!W22/'Órdenes según Instancia'!AB22))</f>
        <v>0</v>
      </c>
      <c r="H22" s="29">
        <f>IF('Órdenes según Instancia'!AC22=0,"-",('Órdenes según Instancia'!D22/'Órdenes según Instancia'!AC22))</f>
        <v>1</v>
      </c>
      <c r="I22" s="29">
        <f>IF('Órdenes según Instancia'!AC22=0,"-",('Órdenes según Instancia'!I22/'Órdenes según Instancia'!AC22))</f>
        <v>0</v>
      </c>
      <c r="J22" s="29">
        <f>IF('Órdenes según Instancia'!AC22=0,"-",('Órdenes según Instancia'!N22/'Órdenes según Instancia'!AC22))</f>
        <v>0</v>
      </c>
      <c r="K22" s="29">
        <f>IF('Órdenes según Instancia'!AC22=0,"-",('Órdenes según Instancia'!S22/'Órdenes según Instancia'!AC22))</f>
        <v>0</v>
      </c>
      <c r="L22" s="29">
        <f>IF('Órdenes según Instancia'!AC22=0,"-",('Órdenes según Instancia'!X22/'Órdenes según Instancia'!AC22))</f>
        <v>0</v>
      </c>
      <c r="M22" s="29">
        <f>IF('Órdenes según Instancia'!AD22=0,"-",('Órdenes según Instancia'!E22/'Órdenes según Instancia'!AD22))</f>
        <v>0.97364771151178919</v>
      </c>
      <c r="N22" s="29">
        <f>IF('Órdenes según Instancia'!AD22=0,"-",('Órdenes según Instancia'!J22/'Órdenes según Instancia'!AD22))</f>
        <v>6.9348127600554787E-4</v>
      </c>
      <c r="O22" s="29">
        <f>IF('Órdenes según Instancia'!AD22=0,"-",('Órdenes según Instancia'!O22/'Órdenes según Instancia'!AD22))</f>
        <v>1.9417475728155338E-2</v>
      </c>
      <c r="P22" s="29">
        <f>IF('Órdenes según Instancia'!AD22=0,"-",('Órdenes según Instancia'!T22/'Órdenes según Instancia'!AD22))</f>
        <v>6.2413314840499305E-3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0.98745519713261654</v>
      </c>
      <c r="S22" s="29">
        <f>IF('Órdenes según Instancia'!AE22=0,"-",('Órdenes según Instancia'!K22/'Órdenes según Instancia'!AE22))</f>
        <v>3.5842293906810036E-3</v>
      </c>
      <c r="T22" s="29">
        <f>IF('Órdenes según Instancia'!AE22=0,"-",('Órdenes según Instancia'!P22/'Órdenes según Instancia'!AE22))</f>
        <v>5.3763440860215058E-3</v>
      </c>
      <c r="U22" s="29">
        <f>IF('Órdenes según Instancia'!AE22=0,"-",('Órdenes según Instancia'!U22/'Órdenes según Instancia'!AE22))</f>
        <v>3.5842293906810036E-3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0.97315213788531651</v>
      </c>
      <c r="D23" s="29">
        <f>IF('Órdenes según Instancia'!AB23=0,"-",('Órdenes según Instancia'!H23/'Órdenes según Instancia'!AB23))</f>
        <v>4.8060987736161754E-3</v>
      </c>
      <c r="E23" s="29">
        <f>IF('Órdenes según Instancia'!AB23=0,"-",('Órdenes según Instancia'!M23/'Órdenes según Instancia'!AB23))</f>
        <v>1.8395757374875706E-2</v>
      </c>
      <c r="F23" s="29">
        <f>IF('Órdenes según Instancia'!AB23=0,"-",('Órdenes según Instancia'!R23/'Órdenes según Instancia'!AB23))</f>
        <v>2.4859131587669872E-3</v>
      </c>
      <c r="G23" s="29">
        <f>IF('Órdenes según Instancia'!AB23=0,"-",('Órdenes según Instancia'!W23/'Órdenes según Instancia'!AB23))</f>
        <v>1.1600928074245939E-3</v>
      </c>
      <c r="H23" s="29">
        <f>IF('Órdenes según Instancia'!AC23=0,"-",('Órdenes según Instancia'!D23/'Órdenes según Instancia'!AC23))</f>
        <v>0.93333333333333335</v>
      </c>
      <c r="I23" s="29">
        <f>IF('Órdenes según Instancia'!AC23=0,"-",('Órdenes según Instancia'!I23/'Órdenes según Instancia'!AC23))</f>
        <v>6.6666666666666666E-2</v>
      </c>
      <c r="J23" s="29">
        <f>IF('Órdenes según Instancia'!AC23=0,"-",('Órdenes según Instancia'!N23/'Órdenes según Instancia'!AC23))</f>
        <v>0</v>
      </c>
      <c r="K23" s="29">
        <f>IF('Órdenes según Instancia'!AC23=0,"-",('Órdenes según Instancia'!S23/'Órdenes según Instancia'!AC23))</f>
        <v>0</v>
      </c>
      <c r="L23" s="29">
        <f>IF('Órdenes según Instancia'!AC23=0,"-",('Órdenes según Instancia'!X23/'Órdenes según Instancia'!AC23))</f>
        <v>0</v>
      </c>
      <c r="M23" s="29">
        <f>IF('Órdenes según Instancia'!AD23=0,"-",('Órdenes según Instancia'!E23/'Órdenes según Instancia'!AD23))</f>
        <v>0.95471960989202365</v>
      </c>
      <c r="N23" s="29">
        <f>IF('Órdenes según Instancia'!AD23=0,"-",('Órdenes según Instancia'!J23/'Órdenes según Instancia'!AD23))</f>
        <v>5.5729710902124698E-3</v>
      </c>
      <c r="O23" s="29">
        <f>IF('Órdenes según Instancia'!AD23=0,"-",('Órdenes según Instancia'!O23/'Órdenes según Instancia'!AD23))</f>
        <v>3.3786137234413094E-2</v>
      </c>
      <c r="P23" s="29">
        <f>IF('Órdenes según Instancia'!AD23=0,"-",('Órdenes según Instancia'!T23/'Órdenes según Instancia'!AD23))</f>
        <v>5.2246603970741903E-3</v>
      </c>
      <c r="Q23" s="29">
        <f>IF('Órdenes según Instancia'!AD23=0,"-",('Órdenes según Instancia'!Y23/'Órdenes según Instancia'!AD23))</f>
        <v>6.9662138627655872E-4</v>
      </c>
      <c r="R23" s="29">
        <f>IF('Órdenes según Instancia'!AE23=0,"-",('Órdenes según Instancia'!F23/'Órdenes según Instancia'!AE23))</f>
        <v>0.99042451324609004</v>
      </c>
      <c r="S23" s="29">
        <f>IF('Órdenes según Instancia'!AE23=0,"-",('Órdenes según Instancia'!K23/'Órdenes según Instancia'!AE23))</f>
        <v>3.5110118097669966E-3</v>
      </c>
      <c r="T23" s="29">
        <f>IF('Órdenes según Instancia'!AE23=0,"-",('Órdenes según Instancia'!P23/'Órdenes según Instancia'!AE23))</f>
        <v>4.4685604851579953E-3</v>
      </c>
      <c r="U23" s="29">
        <f>IF('Órdenes según Instancia'!AE23=0,"-",('Órdenes según Instancia'!U23/'Órdenes según Instancia'!AE23))</f>
        <v>0</v>
      </c>
      <c r="V23" s="29">
        <f>IF('Órdenes según Instancia'!AE23=0,"-",('Órdenes según Instancia'!Z23/'Órdenes según Instancia'!AE23))</f>
        <v>1.5959144589849984E-3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0.94342080774241577</v>
      </c>
      <c r="D24" s="29">
        <f>IF('Órdenes según Instancia'!AB24=0,"-",('Órdenes según Instancia'!H24/'Órdenes según Instancia'!AB24))</f>
        <v>9.3057882002605622E-4</v>
      </c>
      <c r="E24" s="29">
        <f>IF('Órdenes según Instancia'!AB24=0,"-",('Órdenes según Instancia'!M24/'Órdenes según Instancia'!AB24))</f>
        <v>4.7459519821328865E-2</v>
      </c>
      <c r="F24" s="29">
        <f>IF('Órdenes según Instancia'!AB24=0,"-",('Órdenes según Instancia'!R24/'Órdenes según Instancia'!AB24))</f>
        <v>8.1890936162292947E-3</v>
      </c>
      <c r="G24" s="29">
        <f>IF('Órdenes según Instancia'!AB24=0,"-",('Órdenes según Instancia'!W24/'Órdenes según Instancia'!AB24))</f>
        <v>0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0.93257116192253853</v>
      </c>
      <c r="N24" s="29">
        <f>IF('Órdenes según Instancia'!AD24=0,"-",('Órdenes según Instancia'!J24/'Órdenes según Instancia'!AD24))</f>
        <v>9.3327111525898275E-4</v>
      </c>
      <c r="O24" s="29">
        <f>IF('Órdenes según Instancia'!AD24=0,"-",('Órdenes según Instancia'!O24/'Órdenes según Instancia'!AD24))</f>
        <v>5.6229584694353713E-2</v>
      </c>
      <c r="P24" s="29">
        <f>IF('Órdenes según Instancia'!AD24=0,"-",('Órdenes según Instancia'!T24/'Órdenes según Instancia'!AD24))</f>
        <v>1.0265982267848811E-2</v>
      </c>
      <c r="Q24" s="29">
        <f>IF('Órdenes según Instancia'!AD24=0,"-",('Órdenes según Instancia'!Y24/'Órdenes según Instancia'!AD24))</f>
        <v>0</v>
      </c>
      <c r="R24" s="29">
        <f>IF('Órdenes según Instancia'!AE24=0,"-",('Órdenes según Instancia'!F24/'Órdenes según Instancia'!AE24))</f>
        <v>0.98554913294797686</v>
      </c>
      <c r="S24" s="29">
        <f>IF('Órdenes según Instancia'!AE24=0,"-",('Órdenes según Instancia'!K24/'Órdenes según Instancia'!AE24))</f>
        <v>9.6339113680154141E-4</v>
      </c>
      <c r="T24" s="29">
        <f>IF('Órdenes según Instancia'!AE24=0,"-",('Órdenes según Instancia'!P24/'Órdenes según Instancia'!AE24))</f>
        <v>1.348747591522158E-2</v>
      </c>
      <c r="U24" s="29">
        <f>IF('Órdenes según Instancia'!AE24=0,"-",('Órdenes según Instancia'!U24/'Órdenes según Instancia'!AE24))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0.97348484848484851</v>
      </c>
      <c r="D25" s="29">
        <f>IF('Órdenes según Instancia'!AB25=0,"-",('Órdenes según Instancia'!H25/'Órdenes según Instancia'!AB25))</f>
        <v>1.2626262626262627E-3</v>
      </c>
      <c r="E25" s="29">
        <f>IF('Órdenes según Instancia'!AB25=0,"-",('Órdenes según Instancia'!M25/'Órdenes según Instancia'!AB25))</f>
        <v>2.1464646464646464E-2</v>
      </c>
      <c r="F25" s="29">
        <f>IF('Órdenes según Instancia'!AB25=0,"-",('Órdenes según Instancia'!R25/'Órdenes según Instancia'!AB25))</f>
        <v>3.787878787878788E-3</v>
      </c>
      <c r="G25" s="29">
        <f>IF('Órdenes según Instancia'!AB25=0,"-",('Órdenes según Instancia'!W25/'Órdenes según Instancia'!AB25))</f>
        <v>0</v>
      </c>
      <c r="H25" s="29" t="str">
        <f>IF('Órdenes según Instancia'!AC25=0,"-",('Órdenes según Instancia'!D25/'Órdenes según Instancia'!AC25))</f>
        <v>-</v>
      </c>
      <c r="I25" s="29" t="str">
        <f>IF('Órdenes según Instancia'!AC25=0,"-",('Órdenes según Instancia'!I25/'Órdenes según Instancia'!AC25))</f>
        <v>-</v>
      </c>
      <c r="J25" s="29" t="str">
        <f>IF('Órdenes según Instancia'!AC25=0,"-",('Órdenes según Instancia'!N25/'Órdenes según Instancia'!AC25))</f>
        <v>-</v>
      </c>
      <c r="K25" s="29" t="str">
        <f>IF('Órdenes según Instancia'!AC25=0,"-",('Órdenes según Instancia'!S25/'Órdenes según Instancia'!AC25))</f>
        <v>-</v>
      </c>
      <c r="L25" s="29" t="str">
        <f>IF('Órdenes según Instancia'!AC25=0,"-",('Órdenes según Instancia'!X25/'Órdenes según Instancia'!AC25))</f>
        <v>-</v>
      </c>
      <c r="M25" s="29">
        <f>IF('Órdenes según Instancia'!AD25=0,"-",('Órdenes según Instancia'!E25/'Órdenes según Instancia'!AD25))</f>
        <v>0.96661367249602548</v>
      </c>
      <c r="N25" s="29">
        <f>IF('Órdenes según Instancia'!AD25=0,"-",('Órdenes según Instancia'!J25/'Órdenes según Instancia'!AD25))</f>
        <v>1.589825119236884E-3</v>
      </c>
      <c r="O25" s="29">
        <f>IF('Órdenes según Instancia'!AD25=0,"-",('Órdenes según Instancia'!O25/'Órdenes según Instancia'!AD25))</f>
        <v>2.7027027027027029E-2</v>
      </c>
      <c r="P25" s="29">
        <f>IF('Órdenes según Instancia'!AD25=0,"-",('Órdenes según Instancia'!T25/'Órdenes según Instancia'!AD25))</f>
        <v>4.7694753577106515E-3</v>
      </c>
      <c r="Q25" s="29">
        <f>IF('Órdenes según Instancia'!AD25=0,"-",('Órdenes según Instancia'!Y25/'Órdenes según Instancia'!AD25))</f>
        <v>0</v>
      </c>
      <c r="R25" s="29">
        <f>IF('Órdenes según Instancia'!AE25=0,"-",('Órdenes según Instancia'!F25/'Órdenes según Instancia'!AE25))</f>
        <v>1</v>
      </c>
      <c r="S25" s="29">
        <f>IF('Órdenes según Instancia'!AE25=0,"-",('Órdenes según Instancia'!K25/'Órdenes según Instancia'!AE25))</f>
        <v>0</v>
      </c>
      <c r="T25" s="29">
        <f>IF('Órdenes según Instancia'!AE25=0,"-",('Órdenes según Instancia'!P25/'Órdenes según Instancia'!AE25))</f>
        <v>0</v>
      </c>
      <c r="U25" s="29">
        <f>IF('Órdenes según Instancia'!AE25=0,"-",('Órdenes según Instancia'!U25/'Órdenes según Instancia'!AE25))</f>
        <v>0</v>
      </c>
      <c r="V25" s="2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0.93568464730290457</v>
      </c>
      <c r="D26" s="29">
        <f>IF('Órdenes según Instancia'!AB26=0,"-",('Órdenes según Instancia'!H26/'Órdenes según Instancia'!AB26))</f>
        <v>1.5560165975103733E-3</v>
      </c>
      <c r="E26" s="29">
        <f>IF('Órdenes según Instancia'!AB26=0,"-",('Órdenes según Instancia'!M26/'Órdenes según Instancia'!AB26))</f>
        <v>5.9128630705394189E-2</v>
      </c>
      <c r="F26" s="29">
        <f>IF('Órdenes según Instancia'!AB26=0,"-",('Órdenes según Instancia'!R26/'Órdenes según Instancia'!AB26))</f>
        <v>3.6307053941908715E-3</v>
      </c>
      <c r="G26" s="29">
        <f>IF('Órdenes según Instancia'!AB26=0,"-",('Órdenes según Instancia'!W26/'Órdenes según Instancia'!AB26))</f>
        <v>0</v>
      </c>
      <c r="H26" s="29">
        <f>IF('Órdenes según Instancia'!AC26=0,"-",('Órdenes según Instancia'!D26/'Órdenes según Instancia'!AC26))</f>
        <v>1</v>
      </c>
      <c r="I26" s="29">
        <f>IF('Órdenes según Instancia'!AC26=0,"-",('Órdenes según Instancia'!I26/'Órdenes según Instancia'!AC26))</f>
        <v>0</v>
      </c>
      <c r="J26" s="29">
        <f>IF('Órdenes según Instancia'!AC26=0,"-",('Órdenes según Instancia'!N26/'Órdenes según Instancia'!AC26))</f>
        <v>0</v>
      </c>
      <c r="K26" s="29">
        <f>IF('Órdenes según Instancia'!AC26=0,"-",('Órdenes según Instancia'!S26/'Órdenes según Instancia'!AC26))</f>
        <v>0</v>
      </c>
      <c r="L26" s="29">
        <f>IF('Órdenes según Instancia'!AC26=0,"-",('Órdenes según Instancia'!X26/'Órdenes según Instancia'!AC26))</f>
        <v>0</v>
      </c>
      <c r="M26" s="29">
        <f>IF('Órdenes según Instancia'!AD26=0,"-",('Órdenes según Instancia'!E26/'Órdenes según Instancia'!AD26))</f>
        <v>0.90762124711316394</v>
      </c>
      <c r="N26" s="29">
        <f>IF('Órdenes según Instancia'!AD26=0,"-",('Órdenes según Instancia'!J26/'Órdenes según Instancia'!AD26))</f>
        <v>2.3094688221709007E-3</v>
      </c>
      <c r="O26" s="29">
        <f>IF('Órdenes según Instancia'!AD26=0,"-",('Órdenes según Instancia'!O26/'Órdenes según Instancia'!AD26))</f>
        <v>8.4680523479599687E-2</v>
      </c>
      <c r="P26" s="29">
        <f>IF('Órdenes según Instancia'!AD26=0,"-",('Órdenes según Instancia'!T26/'Órdenes según Instancia'!AD26))</f>
        <v>5.3887605850654347E-3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0.99362041467304629</v>
      </c>
      <c r="S26" s="29">
        <f>IF('Órdenes según Instancia'!AE26=0,"-",('Órdenes según Instancia'!K26/'Órdenes según Instancia'!AE26))</f>
        <v>0</v>
      </c>
      <c r="T26" s="29">
        <f>IF('Órdenes según Instancia'!AE26=0,"-",('Órdenes según Instancia'!P26/'Órdenes según Instancia'!AE26))</f>
        <v>6.379585326953748E-3</v>
      </c>
      <c r="U26" s="29">
        <f>IF('Órdenes según Instancia'!AE26=0,"-",('Órdenes según Instancia'!U26/'Órdenes según Instancia'!AE26))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0.94917715392061952</v>
      </c>
      <c r="D27" s="29">
        <f>IF('Órdenes según Instancia'!AB27=0,"-",('Órdenes según Instancia'!H27/'Órdenes según Instancia'!AB27))</f>
        <v>1.1293965795417877E-2</v>
      </c>
      <c r="E27" s="29">
        <f>IF('Órdenes según Instancia'!AB27=0,"-",('Órdenes según Instancia'!M27/'Órdenes según Instancia'!AB27))</f>
        <v>3.2591158438205869E-2</v>
      </c>
      <c r="F27" s="29">
        <f>IF('Órdenes según Instancia'!AB27=0,"-",('Órdenes según Instancia'!R27/'Órdenes según Instancia'!AB27))</f>
        <v>6.9377218457566956E-3</v>
      </c>
      <c r="G27" s="29">
        <f>IF('Órdenes según Instancia'!AB27=0,"-",('Órdenes según Instancia'!W27/'Órdenes según Instancia'!AB27))</f>
        <v>0</v>
      </c>
      <c r="H27" s="29">
        <f>IF('Órdenes según Instancia'!AC27=0,"-",('Órdenes según Instancia'!D27/'Órdenes según Instancia'!AC27))</f>
        <v>1</v>
      </c>
      <c r="I27" s="29">
        <f>IF('Órdenes según Instancia'!AC27=0,"-",('Órdenes según Instancia'!I27/'Órdenes según Instancia'!AC27))</f>
        <v>0</v>
      </c>
      <c r="J27" s="29">
        <f>IF('Órdenes según Instancia'!AC27=0,"-",('Órdenes según Instancia'!N27/'Órdenes según Instancia'!AC27))</f>
        <v>0</v>
      </c>
      <c r="K27" s="29">
        <f>IF('Órdenes según Instancia'!AC27=0,"-",('Órdenes según Instancia'!S27/'Órdenes según Instancia'!AC27))</f>
        <v>0</v>
      </c>
      <c r="L27" s="29">
        <f>IF('Órdenes según Instancia'!AC27=0,"-",('Órdenes según Instancia'!X27/'Órdenes según Instancia'!AC27))</f>
        <v>0</v>
      </c>
      <c r="M27" s="29">
        <f>IF('Órdenes según Instancia'!AD27=0,"-",('Órdenes según Instancia'!E27/'Órdenes según Instancia'!AD27))</f>
        <v>0.91198630136986303</v>
      </c>
      <c r="N27" s="29">
        <f>IF('Órdenes según Instancia'!AD27=0,"-",('Órdenes según Instancia'!J27/'Órdenes según Instancia'!AD27))</f>
        <v>1.3356164383561644E-2</v>
      </c>
      <c r="O27" s="29">
        <f>IF('Órdenes según Instancia'!AD27=0,"-",('Órdenes según Instancia'!O27/'Órdenes según Instancia'!AD27))</f>
        <v>6.1986301369863016E-2</v>
      </c>
      <c r="P27" s="29">
        <f>IF('Órdenes según Instancia'!AD27=0,"-",('Órdenes según Instancia'!T27/'Órdenes según Instancia'!AD27))</f>
        <v>1.2671232876712329E-2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0.98229007633587784</v>
      </c>
      <c r="S27" s="29">
        <f>IF('Órdenes según Instancia'!AE27=0,"-",('Órdenes según Instancia'!K27/'Órdenes según Instancia'!AE27))</f>
        <v>9.4656488549618324E-3</v>
      </c>
      <c r="T27" s="29">
        <f>IF('Órdenes según Instancia'!AE27=0,"-",('Órdenes según Instancia'!P27/'Órdenes según Instancia'!AE27))</f>
        <v>6.4122137404580152E-3</v>
      </c>
      <c r="U27" s="29">
        <f>IF('Órdenes según Instancia'!AE27=0,"-",('Órdenes según Instancia'!U27/'Órdenes según Instancia'!AE27))</f>
        <v>1.83206106870229E-3</v>
      </c>
      <c r="V27" s="29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0.92401392111368907</v>
      </c>
      <c r="D28" s="29">
        <f>IF('Órdenes según Instancia'!AB28=0,"-",('Órdenes según Instancia'!H28/'Órdenes según Instancia'!AB28))</f>
        <v>7.5406032482598605E-3</v>
      </c>
      <c r="E28" s="29">
        <f>IF('Órdenes según Instancia'!AB28=0,"-",('Órdenes según Instancia'!M28/'Órdenes según Instancia'!AB28))</f>
        <v>5.916473317865429E-2</v>
      </c>
      <c r="F28" s="29">
        <f>IF('Órdenes según Instancia'!AB28=0,"-",('Órdenes según Instancia'!R28/'Órdenes según Instancia'!AB28))</f>
        <v>6.3805104408352666E-3</v>
      </c>
      <c r="G28" s="29">
        <f>IF('Órdenes según Instancia'!AB28=0,"-",('Órdenes según Instancia'!W28/'Órdenes según Instancia'!AB28))</f>
        <v>2.9002320185614848E-3</v>
      </c>
      <c r="H28" s="29" t="str">
        <f>IF('Órdenes según Instancia'!AC28=0,"-",('Órdenes según Instancia'!D28/'Órdenes según Instancia'!AC28))</f>
        <v>-</v>
      </c>
      <c r="I28" s="29" t="str">
        <f>IF('Órdenes según Instancia'!AC28=0,"-",('Órdenes según Instancia'!I28/'Órdenes según Instancia'!AC28))</f>
        <v>-</v>
      </c>
      <c r="J28" s="29" t="str">
        <f>IF('Órdenes según Instancia'!AC28=0,"-",('Órdenes según Instancia'!N28/'Órdenes según Instancia'!AC28))</f>
        <v>-</v>
      </c>
      <c r="K28" s="29" t="str">
        <f>IF('Órdenes según Instancia'!AC28=0,"-",('Órdenes según Instancia'!S28/'Órdenes según Instancia'!AC28))</f>
        <v>-</v>
      </c>
      <c r="L28" s="29" t="str">
        <f>IF('Órdenes según Instancia'!AC28=0,"-",('Órdenes según Instancia'!X28/'Órdenes según Instancia'!AC28))</f>
        <v>-</v>
      </c>
      <c r="M28" s="29">
        <f>IF('Órdenes según Instancia'!AD28=0,"-",('Órdenes según Instancia'!E28/'Órdenes según Instancia'!AD28))</f>
        <v>0.90824372759856631</v>
      </c>
      <c r="N28" s="29">
        <f>IF('Órdenes según Instancia'!AD28=0,"-",('Órdenes según Instancia'!J28/'Órdenes según Instancia'!AD28))</f>
        <v>8.6021505376344086E-3</v>
      </c>
      <c r="O28" s="29">
        <f>IF('Órdenes según Instancia'!AD28=0,"-",('Órdenes según Instancia'!O28/'Órdenes según Instancia'!AD28))</f>
        <v>7.2401433691756278E-2</v>
      </c>
      <c r="P28" s="29">
        <f>IF('Órdenes según Instancia'!AD28=0,"-",('Órdenes según Instancia'!T28/'Órdenes según Instancia'!AD28))</f>
        <v>7.8853046594982087E-3</v>
      </c>
      <c r="Q28" s="29">
        <f>IF('Órdenes según Instancia'!AD28=0,"-",('Órdenes según Instancia'!Y28/'Órdenes según Instancia'!AD28))</f>
        <v>2.8673835125448029E-3</v>
      </c>
      <c r="R28" s="29">
        <f>IF('Órdenes según Instancia'!AE28=0,"-",('Órdenes según Instancia'!F28/'Órdenes según Instancia'!AE28))</f>
        <v>0.99088145896656532</v>
      </c>
      <c r="S28" s="29">
        <f>IF('Órdenes según Instancia'!AE28=0,"-",('Órdenes según Instancia'!K28/'Órdenes según Instancia'!AE28))</f>
        <v>3.0395136778115501E-3</v>
      </c>
      <c r="T28" s="29">
        <f>IF('Órdenes según Instancia'!AE28=0,"-",('Órdenes según Instancia'!P28/'Órdenes según Instancia'!AE28))</f>
        <v>3.0395136778115501E-3</v>
      </c>
      <c r="U28" s="29">
        <f>IF('Órdenes según Instancia'!AE28=0,"-",('Órdenes según Instancia'!U28/'Órdenes según Instancia'!AE28))</f>
        <v>0</v>
      </c>
      <c r="V28" s="29">
        <f>IF('Órdenes según Instancia'!AE28=0,"-",('Órdenes según Instancia'!Z28/'Órdenes según Instancia'!AE28))</f>
        <v>3.0395136778115501E-3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0.97286012526096033</v>
      </c>
      <c r="D29" s="29">
        <f>IF('Órdenes según Instancia'!AB29=0,"-",('Órdenes según Instancia'!H29/'Órdenes según Instancia'!AB29))</f>
        <v>2.2964509394572025E-2</v>
      </c>
      <c r="E29" s="29">
        <f>IF('Órdenes según Instancia'!AB29=0,"-",('Órdenes según Instancia'!M29/'Órdenes según Instancia'!AB29))</f>
        <v>4.1753653444676405E-3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0.96486486486486489</v>
      </c>
      <c r="N29" s="29">
        <f>IF('Órdenes según Instancia'!AD29=0,"-",('Órdenes según Instancia'!J29/'Órdenes según Instancia'!AD29))</f>
        <v>2.9729729729729731E-2</v>
      </c>
      <c r="O29" s="29">
        <f>IF('Órdenes según Instancia'!AD29=0,"-",('Órdenes según Instancia'!O29/'Órdenes según Instancia'!AD29))</f>
        <v>5.4054054054054057E-3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Instancia'!U29/'Órdenes según Instancia'!AE29))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0.98745519713261654</v>
      </c>
      <c r="D30" s="29">
        <f>IF('Órdenes según Instancia'!AB30=0,"-",('Órdenes según Instancia'!H30/'Órdenes según Instancia'!AB30))</f>
        <v>8.9605734767025085E-3</v>
      </c>
      <c r="E30" s="29">
        <f>IF('Órdenes según Instancia'!AB30=0,"-",('Órdenes según Instancia'!M30/'Órdenes según Instancia'!AB30))</f>
        <v>1.7921146953405018E-3</v>
      </c>
      <c r="F30" s="29">
        <f>IF('Órdenes según Instancia'!AB30=0,"-",('Órdenes según Instancia'!R30/'Órdenes según Instancia'!AB30))</f>
        <v>1.7921146953405018E-3</v>
      </c>
      <c r="G30" s="29">
        <f>IF('Órdenes según Instancia'!AB30=0,"-",('Órdenes según Instancia'!W30/'Órdenes según Instancia'!AB30))</f>
        <v>0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0.99306358381502891</v>
      </c>
      <c r="N30" s="29">
        <f>IF('Órdenes según Instancia'!AD30=0,"-",('Órdenes según Instancia'!J30/'Órdenes según Instancia'!AD30))</f>
        <v>2.3121387283236996E-3</v>
      </c>
      <c r="O30" s="29">
        <f>IF('Órdenes según Instancia'!AD30=0,"-",('Órdenes según Instancia'!O30/'Órdenes según Instancia'!AD30))</f>
        <v>2.3121387283236996E-3</v>
      </c>
      <c r="P30" s="29">
        <f>IF('Órdenes según Instancia'!AD30=0,"-",('Órdenes según Instancia'!T30/'Órdenes según Instancia'!AD30))</f>
        <v>2.3121387283236996E-3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0.96812749003984067</v>
      </c>
      <c r="S30" s="29">
        <f>IF('Órdenes según Instancia'!AE30=0,"-",('Órdenes según Instancia'!K30/'Órdenes según Instancia'!AE30))</f>
        <v>3.1872509960159362E-2</v>
      </c>
      <c r="T30" s="29">
        <f>IF('Órdenes según Instancia'!AE30=0,"-",('Órdenes según Instancia'!P30/'Órdenes según Instancia'!AE30))</f>
        <v>0</v>
      </c>
      <c r="U30" s="29">
        <f>IF('Órdenes según Instancia'!AE30=0,"-",('Órdenes según Instancia'!U30/'Órdenes según Instancia'!AE30))</f>
        <v>0</v>
      </c>
      <c r="V30" s="29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29">
        <f>IF('Órdenes según Instancia'!AB31=0,"-",('Órdenes según Instancia'!C31/'Órdenes según Instancia'!AB31))</f>
        <v>0.97928994082840237</v>
      </c>
      <c r="D31" s="29">
        <f>IF('Órdenes según Instancia'!AB31=0,"-",('Órdenes según Instancia'!H31/'Órdenes según Instancia'!AB31))</f>
        <v>0</v>
      </c>
      <c r="E31" s="29">
        <f>IF('Órdenes según Instancia'!AB31=0,"-",('Órdenes según Instancia'!M31/'Órdenes según Instancia'!AB31))</f>
        <v>2.0710059171597635E-2</v>
      </c>
      <c r="F31" s="29">
        <f>IF('Órdenes según Instancia'!AB31=0,"-",('Órdenes según Instancia'!R31/'Órdenes según Instancia'!AB31))</f>
        <v>0</v>
      </c>
      <c r="G31" s="29">
        <f>IF('Órdenes según Instancia'!AB31=0,"-",('Órdenes según Instancia'!W31/'Órdenes según Instancia'!AB31))</f>
        <v>0</v>
      </c>
      <c r="H31" s="29">
        <f>IF('Órdenes según Instancia'!AC31=0,"-",('Órdenes según Instancia'!D31/'Órdenes según Instancia'!AC31))</f>
        <v>1</v>
      </c>
      <c r="I31" s="29">
        <f>IF('Órdenes según Instancia'!AC31=0,"-",('Órdenes según Instancia'!I31/'Órdenes según Instancia'!AC31))</f>
        <v>0</v>
      </c>
      <c r="J31" s="29">
        <f>IF('Órdenes según Instancia'!AC31=0,"-",('Órdenes según Instancia'!N31/'Órdenes según Instancia'!AC31))</f>
        <v>0</v>
      </c>
      <c r="K31" s="29">
        <f>IF('Órdenes según Instancia'!AC31=0,"-",('Órdenes según Instancia'!S31/'Órdenes según Instancia'!AC31))</f>
        <v>0</v>
      </c>
      <c r="L31" s="29">
        <f>IF('Órdenes según Instancia'!AC31=0,"-",('Órdenes según Instancia'!X31/'Órdenes según Instancia'!AC31))</f>
        <v>0</v>
      </c>
      <c r="M31" s="29">
        <f>IF('Órdenes según Instancia'!AD31=0,"-",('Órdenes según Instancia'!E31/'Órdenes según Instancia'!AD31))</f>
        <v>0.98007968127490042</v>
      </c>
      <c r="N31" s="29">
        <f>IF('Órdenes según Instancia'!AD31=0,"-",('Órdenes según Instancia'!J31/'Órdenes según Instancia'!AD31))</f>
        <v>0</v>
      </c>
      <c r="O31" s="29">
        <f>IF('Órdenes según Instancia'!AD31=0,"-",('Órdenes según Instancia'!O31/'Órdenes según Instancia'!AD31))</f>
        <v>1.9920318725099601E-2</v>
      </c>
      <c r="P31" s="29">
        <f>IF('Órdenes según Instancia'!AD31=0,"-",('Órdenes según Instancia'!T31/'Órdenes según Instancia'!AD31))</f>
        <v>0</v>
      </c>
      <c r="Q31" s="29">
        <f>IF('Órdenes según Instancia'!AD31=0,"-",('Órdenes según Instancia'!Y31/'Órdenes según Instancia'!AD31))</f>
        <v>0</v>
      </c>
      <c r="R31" s="29">
        <f>IF('Órdenes según Instancia'!AE31=0,"-",('Órdenes según Instancia'!F31/'Órdenes según Instancia'!AE31))</f>
        <v>0.97368421052631582</v>
      </c>
      <c r="S31" s="29">
        <f>IF('Órdenes según Instancia'!AE31=0,"-",('Órdenes según Instancia'!K31/'Órdenes según Instancia'!AE31))</f>
        <v>0</v>
      </c>
      <c r="T31" s="29">
        <f>IF('Órdenes según Instancia'!AE31=0,"-",('Órdenes según Instancia'!P31/'Órdenes según Instancia'!AE31))</f>
        <v>2.6315789473684209E-2</v>
      </c>
      <c r="U31" s="29">
        <f>IF('Órdenes según Instancia'!AE31=0,"-",('Órdenes según Instancia'!U31/'Órdenes según Instancia'!AE31))</f>
        <v>0</v>
      </c>
      <c r="V31" s="2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6">
        <f>IF('Órdenes según Instancia'!AB32=0,"-",('Órdenes según Instancia'!C32/'Órdenes según Instancia'!AB32))</f>
        <v>0.94345217084362865</v>
      </c>
      <c r="D32" s="26">
        <f>IF('Órdenes según Instancia'!AB32=0,"-",('Órdenes según Instancia'!H32/'Órdenes según Instancia'!AB32))</f>
        <v>4.2122602659136373E-3</v>
      </c>
      <c r="E32" s="26">
        <f>IF('Órdenes según Instancia'!AB32=0,"-",('Órdenes según Instancia'!M32/'Órdenes según Instancia'!AB32))</f>
        <v>3.8686904341687256E-2</v>
      </c>
      <c r="F32" s="26">
        <f>IF('Órdenes según Instancia'!AB32=0,"-",('Órdenes según Instancia'!R32/'Órdenes según Instancia'!AB32))</f>
        <v>1.3248617484409931E-2</v>
      </c>
      <c r="G32" s="26">
        <f>IF('Órdenes según Instancia'!AB32=0,"-",('Órdenes según Instancia'!W32/'Órdenes según Instancia'!AB32))</f>
        <v>4.0004706436051301E-4</v>
      </c>
      <c r="H32" s="26">
        <f>IF('Órdenes según Instancia'!AC32=0,"-",('Órdenes según Instancia'!D32/'Órdenes según Instancia'!AC32))</f>
        <v>0.98930481283422456</v>
      </c>
      <c r="I32" s="26">
        <f>IF('Órdenes según Instancia'!AC32=0,"-",('Órdenes según Instancia'!I32/'Órdenes según Instancia'!AC32))</f>
        <v>1.06951871657754E-2</v>
      </c>
      <c r="J32" s="26">
        <f>IF('Órdenes según Instancia'!AC32=0,"-",('Órdenes según Instancia'!N32/'Órdenes según Instancia'!AC32))</f>
        <v>0</v>
      </c>
      <c r="K32" s="26">
        <f>IF('Órdenes según Instancia'!AC32=0,"-",('Órdenes según Instancia'!S32/'Órdenes según Instancia'!AC32))</f>
        <v>0</v>
      </c>
      <c r="L32" s="26">
        <f>IF('Órdenes según Instancia'!AC32=0,"-",('Órdenes según Instancia'!X32/'Órdenes según Instancia'!AC32))</f>
        <v>0</v>
      </c>
      <c r="M32" s="26">
        <f>IF('Órdenes según Instancia'!AD32=0,"-",('Órdenes según Instancia'!E32/'Órdenes según Instancia'!AD32))</f>
        <v>0.92360397396368621</v>
      </c>
      <c r="N32" s="26">
        <f>IF('Órdenes según Instancia'!AD32=0,"-",('Órdenes según Instancia'!J32/'Órdenes según Instancia'!AD32))</f>
        <v>4.0082219938335044E-3</v>
      </c>
      <c r="O32" s="26">
        <f>IF('Órdenes según Instancia'!AD32=0,"-",('Órdenes según Instancia'!O32/'Órdenes según Instancia'!AD32))</f>
        <v>5.3100376841384037E-2</v>
      </c>
      <c r="P32" s="26">
        <f>IF('Órdenes según Instancia'!AD32=0,"-",('Órdenes según Instancia'!T32/'Órdenes según Instancia'!AD32))</f>
        <v>1.9013360739979446E-2</v>
      </c>
      <c r="Q32" s="26">
        <f>IF('Órdenes según Instancia'!AD32=0,"-",('Órdenes según Instancia'!Y32/'Órdenes según Instancia'!AD32))</f>
        <v>2.7406646111682084E-4</v>
      </c>
      <c r="R32" s="26">
        <f>IF('Órdenes según Instancia'!AE32=0,"-",('Órdenes según Instancia'!F32/'Órdenes según Instancia'!AE32))</f>
        <v>0.9869634825036212</v>
      </c>
      <c r="S32" s="26">
        <f>IF('Órdenes según Instancia'!AE32=0,"-",('Órdenes según Instancia'!K32/'Órdenes según Instancia'!AE32))</f>
        <v>4.5742166653960506E-3</v>
      </c>
      <c r="T32" s="26">
        <f>IF('Órdenes según Instancia'!AE32=0,"-",('Órdenes según Instancia'!P32/'Órdenes según Instancia'!AE32))</f>
        <v>7.1662727757871468E-3</v>
      </c>
      <c r="U32" s="26">
        <f>IF('Órdenes según Instancia'!AE32=0,"-",('Órdenes según Instancia'!U32/'Órdenes según Instancia'!AE32))</f>
        <v>6.0989555538614013E-4</v>
      </c>
      <c r="V32" s="26">
        <f>IF('Órdenes según Instancia'!AE32=0,"-",('Órdenes según Instancia'!Z32/'Órdenes según Instancia'!AE32))</f>
        <v>6.8613249980940762E-4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ht="58.5" customHeight="1" x14ac:dyDescent="0.2">
      <c r="C12" s="78" t="s">
        <v>224</v>
      </c>
      <c r="D12" s="78"/>
      <c r="E12" s="78" t="s">
        <v>148</v>
      </c>
      <c r="F12" s="78"/>
      <c r="G12" s="78" t="s">
        <v>149</v>
      </c>
      <c r="H12" s="78"/>
      <c r="I12" s="78" t="s">
        <v>225</v>
      </c>
      <c r="J12" s="78"/>
      <c r="K12" s="78" t="s">
        <v>226</v>
      </c>
      <c r="L12" s="78"/>
      <c r="M12" s="78" t="s">
        <v>150</v>
      </c>
      <c r="N12" s="78"/>
      <c r="O12" s="78" t="s">
        <v>151</v>
      </c>
      <c r="P12" s="78"/>
      <c r="Q12" s="78" t="s">
        <v>152</v>
      </c>
      <c r="R12" s="78"/>
      <c r="S12" s="78" t="s">
        <v>227</v>
      </c>
      <c r="T12" s="78"/>
      <c r="U12" s="78" t="s">
        <v>153</v>
      </c>
      <c r="V12" s="78"/>
      <c r="W12" s="78" t="s">
        <v>228</v>
      </c>
      <c r="X12" s="78"/>
      <c r="Y12" s="78" t="s">
        <v>229</v>
      </c>
      <c r="Z12" s="78"/>
      <c r="AA12" s="78" t="s">
        <v>230</v>
      </c>
      <c r="AB12" s="78"/>
      <c r="AC12" s="78" t="s">
        <v>231</v>
      </c>
      <c r="AD12" s="78"/>
      <c r="AE12" s="78" t="s">
        <v>232</v>
      </c>
      <c r="AF12" s="78"/>
      <c r="AG12" s="78" t="s">
        <v>154</v>
      </c>
      <c r="AH12" s="78"/>
      <c r="AI12" s="78" t="s">
        <v>155</v>
      </c>
      <c r="AJ12" s="78"/>
    </row>
    <row r="13" spans="2:36" ht="41.25" customHeight="1" thickBot="1" x14ac:dyDescent="0.25">
      <c r="B13" s="30"/>
      <c r="C13" s="32" t="s">
        <v>156</v>
      </c>
      <c r="D13" s="32" t="s">
        <v>157</v>
      </c>
      <c r="E13" s="32" t="s">
        <v>156</v>
      </c>
      <c r="F13" s="32" t="s">
        <v>157</v>
      </c>
      <c r="G13" s="32" t="s">
        <v>156</v>
      </c>
      <c r="H13" s="32" t="s">
        <v>157</v>
      </c>
      <c r="I13" s="32" t="s">
        <v>156</v>
      </c>
      <c r="J13" s="32" t="s">
        <v>157</v>
      </c>
      <c r="K13" s="32" t="s">
        <v>156</v>
      </c>
      <c r="L13" s="32" t="s">
        <v>157</v>
      </c>
      <c r="M13" s="32" t="s">
        <v>156</v>
      </c>
      <c r="N13" s="32" t="s">
        <v>157</v>
      </c>
      <c r="O13" s="32" t="s">
        <v>156</v>
      </c>
      <c r="P13" s="32" t="s">
        <v>157</v>
      </c>
      <c r="Q13" s="32" t="s">
        <v>156</v>
      </c>
      <c r="R13" s="32" t="s">
        <v>157</v>
      </c>
      <c r="S13" s="32" t="s">
        <v>156</v>
      </c>
      <c r="T13" s="32" t="s">
        <v>157</v>
      </c>
      <c r="U13" s="32" t="s">
        <v>156</v>
      </c>
      <c r="V13" s="32" t="s">
        <v>157</v>
      </c>
      <c r="W13" s="32" t="s">
        <v>156</v>
      </c>
      <c r="X13" s="32" t="s">
        <v>157</v>
      </c>
      <c r="Y13" s="32" t="s">
        <v>156</v>
      </c>
      <c r="Z13" s="32" t="s">
        <v>157</v>
      </c>
      <c r="AA13" s="32" t="s">
        <v>156</v>
      </c>
      <c r="AB13" s="32" t="s">
        <v>157</v>
      </c>
      <c r="AC13" s="32" t="s">
        <v>156</v>
      </c>
      <c r="AD13" s="32" t="s">
        <v>157</v>
      </c>
      <c r="AE13" s="32" t="s">
        <v>156</v>
      </c>
      <c r="AF13" s="32" t="s">
        <v>157</v>
      </c>
      <c r="AG13" s="32" t="s">
        <v>156</v>
      </c>
      <c r="AH13" s="32" t="s">
        <v>157</v>
      </c>
      <c r="AI13" s="32" t="s">
        <v>156</v>
      </c>
      <c r="AJ13" s="32" t="s">
        <v>157</v>
      </c>
    </row>
    <row r="14" spans="2:36" ht="20.100000000000001" customHeight="1" thickBot="1" x14ac:dyDescent="0.25">
      <c r="B14" s="3" t="s">
        <v>22</v>
      </c>
      <c r="C14" s="18">
        <v>170</v>
      </c>
      <c r="D14" s="18">
        <v>271</v>
      </c>
      <c r="E14" s="18">
        <v>327</v>
      </c>
      <c r="F14" s="18">
        <v>206</v>
      </c>
      <c r="G14" s="18">
        <v>3944</v>
      </c>
      <c r="H14" s="18">
        <v>2128</v>
      </c>
      <c r="I14" s="18">
        <v>3679</v>
      </c>
      <c r="J14" s="18">
        <v>2055</v>
      </c>
      <c r="K14" s="18">
        <v>253</v>
      </c>
      <c r="L14" s="18">
        <v>73</v>
      </c>
      <c r="M14" s="18">
        <v>1013</v>
      </c>
      <c r="N14" s="18">
        <v>363</v>
      </c>
      <c r="O14" s="18">
        <v>319</v>
      </c>
      <c r="P14" s="18">
        <v>242</v>
      </c>
      <c r="Q14" s="18">
        <v>9705</v>
      </c>
      <c r="R14" s="18">
        <v>5338</v>
      </c>
      <c r="S14" s="18">
        <v>1114</v>
      </c>
      <c r="T14" s="18">
        <v>77</v>
      </c>
      <c r="U14" s="18">
        <v>97</v>
      </c>
      <c r="V14" s="18">
        <v>1</v>
      </c>
      <c r="W14" s="18">
        <v>699</v>
      </c>
      <c r="X14" s="18">
        <v>69</v>
      </c>
      <c r="Y14" s="18">
        <v>84</v>
      </c>
      <c r="Z14" s="18">
        <v>9</v>
      </c>
      <c r="AA14" s="18">
        <v>292</v>
      </c>
      <c r="AB14" s="18">
        <v>37</v>
      </c>
      <c r="AC14" s="18">
        <v>1522</v>
      </c>
      <c r="AD14" s="18">
        <v>111</v>
      </c>
      <c r="AE14" s="18">
        <v>33</v>
      </c>
      <c r="AF14" s="18">
        <v>7</v>
      </c>
      <c r="AG14" s="18">
        <v>731</v>
      </c>
      <c r="AH14" s="18">
        <v>46</v>
      </c>
      <c r="AI14" s="18">
        <v>4572</v>
      </c>
      <c r="AJ14" s="18">
        <v>357</v>
      </c>
    </row>
    <row r="15" spans="2:36" ht="20.100000000000001" customHeight="1" thickBot="1" x14ac:dyDescent="0.25">
      <c r="B15" s="4" t="s">
        <v>23</v>
      </c>
      <c r="C15" s="19">
        <v>20</v>
      </c>
      <c r="D15" s="19">
        <v>0</v>
      </c>
      <c r="E15" s="19">
        <v>30</v>
      </c>
      <c r="F15" s="19">
        <v>0</v>
      </c>
      <c r="G15" s="19">
        <v>536</v>
      </c>
      <c r="H15" s="19">
        <v>204</v>
      </c>
      <c r="I15" s="19">
        <v>538</v>
      </c>
      <c r="J15" s="19">
        <v>201</v>
      </c>
      <c r="K15" s="19">
        <v>46</v>
      </c>
      <c r="L15" s="19">
        <v>9</v>
      </c>
      <c r="M15" s="19">
        <v>66</v>
      </c>
      <c r="N15" s="19">
        <v>9</v>
      </c>
      <c r="O15" s="19">
        <v>26</v>
      </c>
      <c r="P15" s="19">
        <v>5</v>
      </c>
      <c r="Q15" s="19">
        <v>1262</v>
      </c>
      <c r="R15" s="19">
        <v>428</v>
      </c>
      <c r="S15" s="19">
        <v>133</v>
      </c>
      <c r="T15" s="19">
        <v>1</v>
      </c>
      <c r="U15" s="19">
        <v>14</v>
      </c>
      <c r="V15" s="19">
        <v>1</v>
      </c>
      <c r="W15" s="19">
        <v>83</v>
      </c>
      <c r="X15" s="19">
        <v>8</v>
      </c>
      <c r="Y15" s="19">
        <v>13</v>
      </c>
      <c r="Z15" s="19">
        <v>0</v>
      </c>
      <c r="AA15" s="19">
        <v>94</v>
      </c>
      <c r="AB15" s="19">
        <v>5</v>
      </c>
      <c r="AC15" s="19">
        <v>179</v>
      </c>
      <c r="AD15" s="19">
        <v>10</v>
      </c>
      <c r="AE15" s="19">
        <v>3</v>
      </c>
      <c r="AF15" s="19">
        <v>0</v>
      </c>
      <c r="AG15" s="19">
        <v>75</v>
      </c>
      <c r="AH15" s="19">
        <v>0</v>
      </c>
      <c r="AI15" s="19">
        <v>594</v>
      </c>
      <c r="AJ15" s="19">
        <v>25</v>
      </c>
    </row>
    <row r="16" spans="2:36" ht="20.100000000000001" customHeight="1" thickBot="1" x14ac:dyDescent="0.25">
      <c r="B16" s="4" t="s">
        <v>24</v>
      </c>
      <c r="C16" s="19">
        <v>22</v>
      </c>
      <c r="D16" s="19">
        <v>0</v>
      </c>
      <c r="E16" s="19">
        <v>27</v>
      </c>
      <c r="F16" s="19">
        <v>0</v>
      </c>
      <c r="G16" s="19">
        <v>640</v>
      </c>
      <c r="H16" s="19">
        <v>24</v>
      </c>
      <c r="I16" s="19">
        <v>641</v>
      </c>
      <c r="J16" s="19">
        <v>24</v>
      </c>
      <c r="K16" s="19">
        <v>12</v>
      </c>
      <c r="L16" s="19">
        <v>0</v>
      </c>
      <c r="M16" s="19">
        <v>92</v>
      </c>
      <c r="N16" s="19">
        <v>7</v>
      </c>
      <c r="O16" s="19">
        <v>36</v>
      </c>
      <c r="P16" s="19">
        <v>0</v>
      </c>
      <c r="Q16" s="19">
        <v>1470</v>
      </c>
      <c r="R16" s="19">
        <v>55</v>
      </c>
      <c r="S16" s="19">
        <v>70</v>
      </c>
      <c r="T16" s="19">
        <v>2</v>
      </c>
      <c r="U16" s="19">
        <v>4</v>
      </c>
      <c r="V16" s="19">
        <v>0</v>
      </c>
      <c r="W16" s="19">
        <v>109</v>
      </c>
      <c r="X16" s="19">
        <v>1</v>
      </c>
      <c r="Y16" s="19">
        <v>5</v>
      </c>
      <c r="Z16" s="19">
        <v>0</v>
      </c>
      <c r="AA16" s="19">
        <v>16</v>
      </c>
      <c r="AB16" s="19">
        <v>0</v>
      </c>
      <c r="AC16" s="19">
        <v>187</v>
      </c>
      <c r="AD16" s="19">
        <v>2</v>
      </c>
      <c r="AE16" s="19">
        <v>2</v>
      </c>
      <c r="AF16" s="19">
        <v>0</v>
      </c>
      <c r="AG16" s="19">
        <v>48</v>
      </c>
      <c r="AH16" s="19">
        <v>1</v>
      </c>
      <c r="AI16" s="19">
        <v>441</v>
      </c>
      <c r="AJ16" s="19">
        <v>6</v>
      </c>
    </row>
    <row r="17" spans="2:36" ht="20.100000000000001" customHeight="1" thickBot="1" x14ac:dyDescent="0.25">
      <c r="B17" s="4" t="s">
        <v>25</v>
      </c>
      <c r="C17" s="19">
        <v>20</v>
      </c>
      <c r="D17" s="19">
        <v>100</v>
      </c>
      <c r="E17" s="19">
        <v>9</v>
      </c>
      <c r="F17" s="19">
        <v>2</v>
      </c>
      <c r="G17" s="19">
        <v>545</v>
      </c>
      <c r="H17" s="19">
        <v>458</v>
      </c>
      <c r="I17" s="19">
        <v>676</v>
      </c>
      <c r="J17" s="19">
        <v>446</v>
      </c>
      <c r="K17" s="19">
        <v>208</v>
      </c>
      <c r="L17" s="19">
        <v>18</v>
      </c>
      <c r="M17" s="19">
        <v>12</v>
      </c>
      <c r="N17" s="19">
        <v>194</v>
      </c>
      <c r="O17" s="19">
        <v>36</v>
      </c>
      <c r="P17" s="19">
        <v>222</v>
      </c>
      <c r="Q17" s="19">
        <v>1506</v>
      </c>
      <c r="R17" s="19">
        <v>1440</v>
      </c>
      <c r="S17" s="19">
        <v>77</v>
      </c>
      <c r="T17" s="19">
        <v>11</v>
      </c>
      <c r="U17" s="19">
        <v>6</v>
      </c>
      <c r="V17" s="19">
        <v>3</v>
      </c>
      <c r="W17" s="19">
        <v>53</v>
      </c>
      <c r="X17" s="19">
        <v>14</v>
      </c>
      <c r="Y17" s="19">
        <v>11</v>
      </c>
      <c r="Z17" s="19">
        <v>0</v>
      </c>
      <c r="AA17" s="19">
        <v>24</v>
      </c>
      <c r="AB17" s="19">
        <v>11</v>
      </c>
      <c r="AC17" s="19">
        <v>103</v>
      </c>
      <c r="AD17" s="19">
        <v>36</v>
      </c>
      <c r="AE17" s="19">
        <v>0</v>
      </c>
      <c r="AF17" s="19">
        <v>0</v>
      </c>
      <c r="AG17" s="19">
        <v>98</v>
      </c>
      <c r="AH17" s="19">
        <v>62</v>
      </c>
      <c r="AI17" s="19">
        <v>372</v>
      </c>
      <c r="AJ17" s="19">
        <v>137</v>
      </c>
    </row>
    <row r="18" spans="2:36" ht="20.100000000000001" customHeight="1" thickBot="1" x14ac:dyDescent="0.25">
      <c r="B18" s="4" t="s">
        <v>26</v>
      </c>
      <c r="C18" s="19">
        <v>39</v>
      </c>
      <c r="D18" s="19">
        <v>0</v>
      </c>
      <c r="E18" s="19">
        <v>58</v>
      </c>
      <c r="F18" s="19">
        <v>6</v>
      </c>
      <c r="G18" s="19">
        <v>814</v>
      </c>
      <c r="H18" s="19">
        <v>295</v>
      </c>
      <c r="I18" s="19">
        <v>683</v>
      </c>
      <c r="J18" s="19">
        <v>289</v>
      </c>
      <c r="K18" s="19">
        <v>150</v>
      </c>
      <c r="L18" s="19">
        <v>39</v>
      </c>
      <c r="M18" s="19">
        <v>149</v>
      </c>
      <c r="N18" s="19">
        <v>22</v>
      </c>
      <c r="O18" s="19">
        <v>109</v>
      </c>
      <c r="P18" s="19">
        <v>24</v>
      </c>
      <c r="Q18" s="19">
        <v>2002</v>
      </c>
      <c r="R18" s="19">
        <v>675</v>
      </c>
      <c r="S18" s="19">
        <v>128</v>
      </c>
      <c r="T18" s="19">
        <v>13</v>
      </c>
      <c r="U18" s="19">
        <v>11</v>
      </c>
      <c r="V18" s="19">
        <v>18</v>
      </c>
      <c r="W18" s="19">
        <v>249</v>
      </c>
      <c r="X18" s="19">
        <v>40</v>
      </c>
      <c r="Y18" s="19">
        <v>27</v>
      </c>
      <c r="Z18" s="19">
        <v>16</v>
      </c>
      <c r="AA18" s="19">
        <v>230</v>
      </c>
      <c r="AB18" s="19">
        <v>20</v>
      </c>
      <c r="AC18" s="19">
        <v>411</v>
      </c>
      <c r="AD18" s="19">
        <v>40</v>
      </c>
      <c r="AE18" s="19">
        <v>18</v>
      </c>
      <c r="AF18" s="19">
        <v>13</v>
      </c>
      <c r="AG18" s="19">
        <v>76</v>
      </c>
      <c r="AH18" s="19">
        <v>6</v>
      </c>
      <c r="AI18" s="19">
        <v>1150</v>
      </c>
      <c r="AJ18" s="19">
        <v>166</v>
      </c>
    </row>
    <row r="19" spans="2:36" ht="20.100000000000001" customHeight="1" thickBot="1" x14ac:dyDescent="0.25">
      <c r="B19" s="4" t="s">
        <v>27</v>
      </c>
      <c r="C19" s="19">
        <v>8</v>
      </c>
      <c r="D19" s="19">
        <v>7</v>
      </c>
      <c r="E19" s="19">
        <v>14</v>
      </c>
      <c r="F19" s="19">
        <v>0</v>
      </c>
      <c r="G19" s="19">
        <v>280</v>
      </c>
      <c r="H19" s="19">
        <v>27</v>
      </c>
      <c r="I19" s="19">
        <v>169</v>
      </c>
      <c r="J19" s="19">
        <v>15</v>
      </c>
      <c r="K19" s="19">
        <v>25</v>
      </c>
      <c r="L19" s="19">
        <v>4</v>
      </c>
      <c r="M19" s="19">
        <v>95</v>
      </c>
      <c r="N19" s="19">
        <v>11</v>
      </c>
      <c r="O19" s="19">
        <v>16</v>
      </c>
      <c r="P19" s="19">
        <v>1</v>
      </c>
      <c r="Q19" s="19">
        <v>607</v>
      </c>
      <c r="R19" s="19">
        <v>65</v>
      </c>
      <c r="S19" s="19">
        <v>46</v>
      </c>
      <c r="T19" s="19">
        <v>0</v>
      </c>
      <c r="U19" s="19">
        <v>9</v>
      </c>
      <c r="V19" s="19">
        <v>0</v>
      </c>
      <c r="W19" s="19">
        <v>16</v>
      </c>
      <c r="X19" s="19">
        <v>6</v>
      </c>
      <c r="Y19" s="19">
        <v>0</v>
      </c>
      <c r="Z19" s="19">
        <v>0</v>
      </c>
      <c r="AA19" s="19">
        <v>37</v>
      </c>
      <c r="AB19" s="19">
        <v>0</v>
      </c>
      <c r="AC19" s="19">
        <v>47</v>
      </c>
      <c r="AD19" s="19">
        <v>3</v>
      </c>
      <c r="AE19" s="19">
        <v>5</v>
      </c>
      <c r="AF19" s="19">
        <v>0</v>
      </c>
      <c r="AG19" s="19">
        <v>12</v>
      </c>
      <c r="AH19" s="19">
        <v>0</v>
      </c>
      <c r="AI19" s="19">
        <v>172</v>
      </c>
      <c r="AJ19" s="19">
        <v>9</v>
      </c>
    </row>
    <row r="20" spans="2:36" ht="20.100000000000001" customHeight="1" thickBot="1" x14ac:dyDescent="0.25">
      <c r="B20" s="4" t="s">
        <v>28</v>
      </c>
      <c r="C20" s="19">
        <v>56</v>
      </c>
      <c r="D20" s="19">
        <v>18</v>
      </c>
      <c r="E20" s="19">
        <v>254</v>
      </c>
      <c r="F20" s="19">
        <v>8</v>
      </c>
      <c r="G20" s="19">
        <v>1155</v>
      </c>
      <c r="H20" s="19">
        <v>169</v>
      </c>
      <c r="I20" s="19">
        <v>1163</v>
      </c>
      <c r="J20" s="19">
        <v>167</v>
      </c>
      <c r="K20" s="19">
        <v>136</v>
      </c>
      <c r="L20" s="19">
        <v>4</v>
      </c>
      <c r="M20" s="19">
        <v>65</v>
      </c>
      <c r="N20" s="19">
        <v>12</v>
      </c>
      <c r="O20" s="19">
        <v>42</v>
      </c>
      <c r="P20" s="19">
        <v>45</v>
      </c>
      <c r="Q20" s="19">
        <v>2871</v>
      </c>
      <c r="R20" s="19">
        <v>423</v>
      </c>
      <c r="S20" s="19">
        <v>186</v>
      </c>
      <c r="T20" s="19">
        <v>15</v>
      </c>
      <c r="U20" s="19">
        <v>12</v>
      </c>
      <c r="V20" s="19">
        <v>1</v>
      </c>
      <c r="W20" s="19">
        <v>137</v>
      </c>
      <c r="X20" s="19">
        <v>19</v>
      </c>
      <c r="Y20" s="19">
        <v>7</v>
      </c>
      <c r="Z20" s="19">
        <v>2</v>
      </c>
      <c r="AA20" s="19">
        <v>67</v>
      </c>
      <c r="AB20" s="19">
        <v>6</v>
      </c>
      <c r="AC20" s="19">
        <v>291</v>
      </c>
      <c r="AD20" s="19">
        <v>25</v>
      </c>
      <c r="AE20" s="19">
        <v>1</v>
      </c>
      <c r="AF20" s="19">
        <v>0</v>
      </c>
      <c r="AG20" s="19">
        <v>53</v>
      </c>
      <c r="AH20" s="19">
        <v>22</v>
      </c>
      <c r="AI20" s="19">
        <v>754</v>
      </c>
      <c r="AJ20" s="19">
        <v>90</v>
      </c>
    </row>
    <row r="21" spans="2:36" ht="20.100000000000001" customHeight="1" thickBot="1" x14ac:dyDescent="0.25">
      <c r="B21" s="4" t="s">
        <v>29</v>
      </c>
      <c r="C21" s="19">
        <v>36</v>
      </c>
      <c r="D21" s="19">
        <v>10</v>
      </c>
      <c r="E21" s="19">
        <v>301</v>
      </c>
      <c r="F21" s="19">
        <v>3</v>
      </c>
      <c r="G21" s="19">
        <v>1286</v>
      </c>
      <c r="H21" s="19">
        <v>61</v>
      </c>
      <c r="I21" s="19">
        <v>1257</v>
      </c>
      <c r="J21" s="19">
        <v>59</v>
      </c>
      <c r="K21" s="19">
        <v>64</v>
      </c>
      <c r="L21" s="19">
        <v>1</v>
      </c>
      <c r="M21" s="19">
        <v>811</v>
      </c>
      <c r="N21" s="19">
        <v>29</v>
      </c>
      <c r="O21" s="19">
        <v>176</v>
      </c>
      <c r="P21" s="19">
        <v>9</v>
      </c>
      <c r="Q21" s="19">
        <v>3931</v>
      </c>
      <c r="R21" s="19">
        <v>172</v>
      </c>
      <c r="S21" s="19">
        <v>308</v>
      </c>
      <c r="T21" s="19">
        <v>8</v>
      </c>
      <c r="U21" s="19">
        <v>9</v>
      </c>
      <c r="V21" s="19">
        <v>5</v>
      </c>
      <c r="W21" s="19">
        <v>224</v>
      </c>
      <c r="X21" s="19">
        <v>8</v>
      </c>
      <c r="Y21" s="19">
        <v>19</v>
      </c>
      <c r="Z21" s="19">
        <v>1</v>
      </c>
      <c r="AA21" s="19">
        <v>134</v>
      </c>
      <c r="AB21" s="19">
        <v>7</v>
      </c>
      <c r="AC21" s="19">
        <v>374</v>
      </c>
      <c r="AD21" s="19">
        <v>8</v>
      </c>
      <c r="AE21" s="19">
        <v>3</v>
      </c>
      <c r="AF21" s="19">
        <v>0</v>
      </c>
      <c r="AG21" s="19">
        <v>146</v>
      </c>
      <c r="AH21" s="19">
        <v>0</v>
      </c>
      <c r="AI21" s="19">
        <v>1217</v>
      </c>
      <c r="AJ21" s="19">
        <v>37</v>
      </c>
    </row>
    <row r="22" spans="2:36" ht="20.100000000000001" customHeight="1" thickBot="1" x14ac:dyDescent="0.25">
      <c r="B22" s="4" t="s">
        <v>30</v>
      </c>
      <c r="C22" s="19">
        <v>132</v>
      </c>
      <c r="D22" s="19">
        <v>10</v>
      </c>
      <c r="E22" s="19">
        <v>159</v>
      </c>
      <c r="F22" s="19">
        <v>8</v>
      </c>
      <c r="G22" s="19">
        <v>2342</v>
      </c>
      <c r="H22" s="19">
        <v>175</v>
      </c>
      <c r="I22" s="19">
        <v>2327</v>
      </c>
      <c r="J22" s="19">
        <v>174</v>
      </c>
      <c r="K22" s="19">
        <v>110</v>
      </c>
      <c r="L22" s="19">
        <v>4</v>
      </c>
      <c r="M22" s="19">
        <v>465</v>
      </c>
      <c r="N22" s="19">
        <v>8</v>
      </c>
      <c r="O22" s="19">
        <v>110</v>
      </c>
      <c r="P22" s="19">
        <v>5</v>
      </c>
      <c r="Q22" s="19">
        <v>5645</v>
      </c>
      <c r="R22" s="19">
        <v>384</v>
      </c>
      <c r="S22" s="19">
        <v>391</v>
      </c>
      <c r="T22" s="19">
        <v>16</v>
      </c>
      <c r="U22" s="19">
        <v>17</v>
      </c>
      <c r="V22" s="19">
        <v>0</v>
      </c>
      <c r="W22" s="19">
        <v>478</v>
      </c>
      <c r="X22" s="19">
        <v>19</v>
      </c>
      <c r="Y22" s="19">
        <v>45</v>
      </c>
      <c r="Z22" s="19">
        <v>4</v>
      </c>
      <c r="AA22" s="19">
        <v>314</v>
      </c>
      <c r="AB22" s="19">
        <v>10</v>
      </c>
      <c r="AC22" s="19">
        <v>564</v>
      </c>
      <c r="AD22" s="19">
        <v>18</v>
      </c>
      <c r="AE22" s="19">
        <v>22</v>
      </c>
      <c r="AF22" s="19">
        <v>3</v>
      </c>
      <c r="AG22" s="19">
        <v>115</v>
      </c>
      <c r="AH22" s="19">
        <v>12</v>
      </c>
      <c r="AI22" s="19">
        <v>1946</v>
      </c>
      <c r="AJ22" s="19">
        <v>82</v>
      </c>
    </row>
    <row r="23" spans="2:36" ht="20.100000000000001" customHeight="1" thickBot="1" x14ac:dyDescent="0.25">
      <c r="B23" s="4" t="s">
        <v>31</v>
      </c>
      <c r="C23" s="19">
        <v>134</v>
      </c>
      <c r="D23" s="19">
        <v>65</v>
      </c>
      <c r="E23" s="19">
        <v>415</v>
      </c>
      <c r="F23" s="19">
        <v>434</v>
      </c>
      <c r="G23" s="19">
        <v>2403</v>
      </c>
      <c r="H23" s="19">
        <v>980</v>
      </c>
      <c r="I23" s="19">
        <v>2344</v>
      </c>
      <c r="J23" s="19">
        <v>855</v>
      </c>
      <c r="K23" s="19">
        <v>157</v>
      </c>
      <c r="L23" s="19">
        <v>101</v>
      </c>
      <c r="M23" s="19">
        <v>406</v>
      </c>
      <c r="N23" s="19">
        <v>328</v>
      </c>
      <c r="O23" s="19">
        <v>590</v>
      </c>
      <c r="P23" s="19">
        <v>134</v>
      </c>
      <c r="Q23" s="19">
        <v>6449</v>
      </c>
      <c r="R23" s="19">
        <v>2897</v>
      </c>
      <c r="S23" s="19">
        <v>525</v>
      </c>
      <c r="T23" s="19">
        <v>107</v>
      </c>
      <c r="U23" s="19">
        <v>118</v>
      </c>
      <c r="V23" s="19">
        <v>18</v>
      </c>
      <c r="W23" s="19">
        <v>615</v>
      </c>
      <c r="X23" s="19">
        <v>59</v>
      </c>
      <c r="Y23" s="19">
        <v>36</v>
      </c>
      <c r="Z23" s="19">
        <v>0</v>
      </c>
      <c r="AA23" s="19">
        <v>411</v>
      </c>
      <c r="AB23" s="19">
        <v>19</v>
      </c>
      <c r="AC23" s="19">
        <v>972</v>
      </c>
      <c r="AD23" s="19">
        <v>90</v>
      </c>
      <c r="AE23" s="19">
        <v>35</v>
      </c>
      <c r="AF23" s="19">
        <v>16</v>
      </c>
      <c r="AG23" s="19">
        <v>221</v>
      </c>
      <c r="AH23" s="19">
        <v>18</v>
      </c>
      <c r="AI23" s="19">
        <v>2933</v>
      </c>
      <c r="AJ23" s="19">
        <v>327</v>
      </c>
    </row>
    <row r="24" spans="2:36" ht="20.100000000000001" customHeight="1" thickBot="1" x14ac:dyDescent="0.25">
      <c r="B24" s="4" t="s">
        <v>32</v>
      </c>
      <c r="C24" s="19">
        <v>14</v>
      </c>
      <c r="D24" s="19">
        <v>5</v>
      </c>
      <c r="E24" s="19">
        <v>50</v>
      </c>
      <c r="F24" s="19">
        <v>2</v>
      </c>
      <c r="G24" s="19">
        <v>538</v>
      </c>
      <c r="H24" s="19">
        <v>36</v>
      </c>
      <c r="I24" s="19">
        <v>546</v>
      </c>
      <c r="J24" s="19">
        <v>35</v>
      </c>
      <c r="K24" s="19">
        <v>52</v>
      </c>
      <c r="L24" s="19">
        <v>2</v>
      </c>
      <c r="M24" s="19">
        <v>233</v>
      </c>
      <c r="N24" s="19">
        <v>7</v>
      </c>
      <c r="O24" s="19">
        <v>12</v>
      </c>
      <c r="P24" s="19">
        <v>2</v>
      </c>
      <c r="Q24" s="19">
        <v>1445</v>
      </c>
      <c r="R24" s="19">
        <v>89</v>
      </c>
      <c r="S24" s="19">
        <v>112</v>
      </c>
      <c r="T24" s="19">
        <v>0</v>
      </c>
      <c r="U24" s="19">
        <v>0</v>
      </c>
      <c r="V24" s="19">
        <v>0</v>
      </c>
      <c r="W24" s="19">
        <v>59</v>
      </c>
      <c r="X24" s="19">
        <v>0</v>
      </c>
      <c r="Y24" s="19">
        <v>0</v>
      </c>
      <c r="Z24" s="19">
        <v>0</v>
      </c>
      <c r="AA24" s="19">
        <v>130</v>
      </c>
      <c r="AB24" s="19">
        <v>0</v>
      </c>
      <c r="AC24" s="19">
        <v>155</v>
      </c>
      <c r="AD24" s="19">
        <v>0</v>
      </c>
      <c r="AE24" s="19">
        <v>0</v>
      </c>
      <c r="AF24" s="19">
        <v>0</v>
      </c>
      <c r="AG24" s="19">
        <v>17</v>
      </c>
      <c r="AH24" s="19">
        <v>0</v>
      </c>
      <c r="AI24" s="19">
        <v>473</v>
      </c>
      <c r="AJ24" s="19">
        <v>0</v>
      </c>
    </row>
    <row r="25" spans="2:36" ht="20.100000000000001" customHeight="1" thickBot="1" x14ac:dyDescent="0.25">
      <c r="B25" s="4" t="s">
        <v>33</v>
      </c>
      <c r="C25" s="19">
        <v>67</v>
      </c>
      <c r="D25" s="19">
        <v>27</v>
      </c>
      <c r="E25" s="19">
        <v>31</v>
      </c>
      <c r="F25" s="19">
        <v>8</v>
      </c>
      <c r="G25" s="19">
        <v>1033</v>
      </c>
      <c r="H25" s="19">
        <v>134</v>
      </c>
      <c r="I25" s="19">
        <v>1055</v>
      </c>
      <c r="J25" s="19">
        <v>132</v>
      </c>
      <c r="K25" s="19">
        <v>27</v>
      </c>
      <c r="L25" s="19">
        <v>0</v>
      </c>
      <c r="M25" s="19">
        <v>107</v>
      </c>
      <c r="N25" s="19">
        <v>70</v>
      </c>
      <c r="O25" s="19">
        <v>48</v>
      </c>
      <c r="P25" s="19">
        <v>3</v>
      </c>
      <c r="Q25" s="19">
        <v>2368</v>
      </c>
      <c r="R25" s="19">
        <v>374</v>
      </c>
      <c r="S25" s="19">
        <v>118</v>
      </c>
      <c r="T25" s="19">
        <v>3</v>
      </c>
      <c r="U25" s="19">
        <v>26</v>
      </c>
      <c r="V25" s="19">
        <v>0</v>
      </c>
      <c r="W25" s="19">
        <v>153</v>
      </c>
      <c r="X25" s="19">
        <v>14</v>
      </c>
      <c r="Y25" s="19">
        <v>18</v>
      </c>
      <c r="Z25" s="19">
        <v>1</v>
      </c>
      <c r="AA25" s="19">
        <v>88</v>
      </c>
      <c r="AB25" s="19">
        <v>2</v>
      </c>
      <c r="AC25" s="19">
        <v>191</v>
      </c>
      <c r="AD25" s="19">
        <v>6</v>
      </c>
      <c r="AE25" s="19">
        <v>4</v>
      </c>
      <c r="AF25" s="19">
        <v>0</v>
      </c>
      <c r="AG25" s="19">
        <v>55</v>
      </c>
      <c r="AH25" s="19">
        <v>0</v>
      </c>
      <c r="AI25" s="19">
        <v>653</v>
      </c>
      <c r="AJ25" s="19">
        <v>26</v>
      </c>
    </row>
    <row r="26" spans="2:36" ht="20.100000000000001" customHeight="1" thickBot="1" x14ac:dyDescent="0.25">
      <c r="B26" s="4" t="s">
        <v>34</v>
      </c>
      <c r="C26" s="19">
        <v>99</v>
      </c>
      <c r="D26" s="19">
        <v>26</v>
      </c>
      <c r="E26" s="19">
        <v>496</v>
      </c>
      <c r="F26" s="19">
        <v>43</v>
      </c>
      <c r="G26" s="19">
        <v>2296</v>
      </c>
      <c r="H26" s="19">
        <v>347</v>
      </c>
      <c r="I26" s="19">
        <v>2168</v>
      </c>
      <c r="J26" s="19">
        <v>340</v>
      </c>
      <c r="K26" s="19">
        <v>69</v>
      </c>
      <c r="L26" s="19">
        <v>9</v>
      </c>
      <c r="M26" s="19">
        <v>222</v>
      </c>
      <c r="N26" s="19">
        <v>24</v>
      </c>
      <c r="O26" s="19">
        <v>259</v>
      </c>
      <c r="P26" s="19">
        <v>14</v>
      </c>
      <c r="Q26" s="19">
        <v>5609</v>
      </c>
      <c r="R26" s="19">
        <v>803</v>
      </c>
      <c r="S26" s="19">
        <v>610</v>
      </c>
      <c r="T26" s="19">
        <v>12</v>
      </c>
      <c r="U26" s="19">
        <v>32</v>
      </c>
      <c r="V26" s="19">
        <v>0</v>
      </c>
      <c r="W26" s="19">
        <v>463</v>
      </c>
      <c r="X26" s="19">
        <v>12</v>
      </c>
      <c r="Y26" s="19">
        <v>35</v>
      </c>
      <c r="Z26" s="19">
        <v>2</v>
      </c>
      <c r="AA26" s="19">
        <v>242</v>
      </c>
      <c r="AB26" s="19">
        <v>6</v>
      </c>
      <c r="AC26" s="19">
        <v>532</v>
      </c>
      <c r="AD26" s="19">
        <v>13</v>
      </c>
      <c r="AE26" s="19">
        <v>38</v>
      </c>
      <c r="AF26" s="19">
        <v>0</v>
      </c>
      <c r="AG26" s="19">
        <v>132</v>
      </c>
      <c r="AH26" s="19">
        <v>1</v>
      </c>
      <c r="AI26" s="19">
        <v>2084</v>
      </c>
      <c r="AJ26" s="19">
        <v>46</v>
      </c>
    </row>
    <row r="27" spans="2:36" ht="20.100000000000001" customHeight="1" thickBot="1" x14ac:dyDescent="0.25">
      <c r="B27" s="4" t="s">
        <v>35</v>
      </c>
      <c r="C27" s="19">
        <v>33</v>
      </c>
      <c r="D27" s="19">
        <v>70</v>
      </c>
      <c r="E27" s="19">
        <v>126</v>
      </c>
      <c r="F27" s="19">
        <v>87</v>
      </c>
      <c r="G27" s="19">
        <v>793</v>
      </c>
      <c r="H27" s="19">
        <v>395</v>
      </c>
      <c r="I27" s="19">
        <v>837</v>
      </c>
      <c r="J27" s="19">
        <v>395</v>
      </c>
      <c r="K27" s="19">
        <v>87</v>
      </c>
      <c r="L27" s="19">
        <v>44</v>
      </c>
      <c r="M27" s="19">
        <v>524</v>
      </c>
      <c r="N27" s="19">
        <v>317</v>
      </c>
      <c r="O27" s="19">
        <v>115</v>
      </c>
      <c r="P27" s="19">
        <v>47</v>
      </c>
      <c r="Q27" s="19">
        <v>2515</v>
      </c>
      <c r="R27" s="19">
        <v>1355</v>
      </c>
      <c r="S27" s="19">
        <v>293</v>
      </c>
      <c r="T27" s="19">
        <v>43</v>
      </c>
      <c r="U27" s="19">
        <v>0</v>
      </c>
      <c r="V27" s="19">
        <v>14</v>
      </c>
      <c r="W27" s="19">
        <v>297</v>
      </c>
      <c r="X27" s="19">
        <v>35</v>
      </c>
      <c r="Y27" s="19">
        <v>56</v>
      </c>
      <c r="Z27" s="19">
        <v>0</v>
      </c>
      <c r="AA27" s="19">
        <v>134</v>
      </c>
      <c r="AB27" s="19">
        <v>10</v>
      </c>
      <c r="AC27" s="19">
        <v>341</v>
      </c>
      <c r="AD27" s="19">
        <v>53</v>
      </c>
      <c r="AE27" s="19">
        <v>0</v>
      </c>
      <c r="AF27" s="19">
        <v>0</v>
      </c>
      <c r="AG27" s="19">
        <v>203</v>
      </c>
      <c r="AH27" s="19">
        <v>44</v>
      </c>
      <c r="AI27" s="19">
        <v>1324</v>
      </c>
      <c r="AJ27" s="19">
        <v>199</v>
      </c>
    </row>
    <row r="28" spans="2:36" ht="20.100000000000001" customHeight="1" thickBot="1" x14ac:dyDescent="0.25">
      <c r="B28" s="4" t="s">
        <v>36</v>
      </c>
      <c r="C28" s="19">
        <v>3</v>
      </c>
      <c r="D28" s="19">
        <v>1</v>
      </c>
      <c r="E28" s="19">
        <v>42</v>
      </c>
      <c r="F28" s="19">
        <v>0</v>
      </c>
      <c r="G28" s="19">
        <v>325</v>
      </c>
      <c r="H28" s="19">
        <v>13</v>
      </c>
      <c r="I28" s="19">
        <v>306</v>
      </c>
      <c r="J28" s="19">
        <v>14</v>
      </c>
      <c r="K28" s="19">
        <v>226</v>
      </c>
      <c r="L28" s="19">
        <v>1</v>
      </c>
      <c r="M28" s="19">
        <v>86</v>
      </c>
      <c r="N28" s="19">
        <v>0</v>
      </c>
      <c r="O28" s="19">
        <v>28</v>
      </c>
      <c r="P28" s="19">
        <v>0</v>
      </c>
      <c r="Q28" s="19">
        <v>1016</v>
      </c>
      <c r="R28" s="19">
        <v>29</v>
      </c>
      <c r="S28" s="19">
        <v>29</v>
      </c>
      <c r="T28" s="19">
        <v>0</v>
      </c>
      <c r="U28" s="19">
        <v>0</v>
      </c>
      <c r="V28" s="19">
        <v>0</v>
      </c>
      <c r="W28" s="19">
        <v>28</v>
      </c>
      <c r="X28" s="19">
        <v>0</v>
      </c>
      <c r="Y28" s="19">
        <v>0</v>
      </c>
      <c r="Z28" s="19">
        <v>0</v>
      </c>
      <c r="AA28" s="19">
        <v>3</v>
      </c>
      <c r="AB28" s="19">
        <v>0</v>
      </c>
      <c r="AC28" s="19">
        <v>43</v>
      </c>
      <c r="AD28" s="19">
        <v>0</v>
      </c>
      <c r="AE28" s="19">
        <v>3</v>
      </c>
      <c r="AF28" s="19">
        <v>0</v>
      </c>
      <c r="AG28" s="19">
        <v>34</v>
      </c>
      <c r="AH28" s="19">
        <v>0</v>
      </c>
      <c r="AI28" s="19">
        <v>140</v>
      </c>
      <c r="AJ28" s="19">
        <v>0</v>
      </c>
    </row>
    <row r="29" spans="2:36" ht="20.100000000000001" customHeight="1" thickBot="1" x14ac:dyDescent="0.25">
      <c r="B29" s="5" t="s">
        <v>37</v>
      </c>
      <c r="C29" s="19">
        <v>9</v>
      </c>
      <c r="D29" s="19">
        <v>4</v>
      </c>
      <c r="E29" s="19">
        <v>272</v>
      </c>
      <c r="F29" s="19">
        <v>0</v>
      </c>
      <c r="G29" s="19">
        <v>488</v>
      </c>
      <c r="H29" s="19">
        <v>44</v>
      </c>
      <c r="I29" s="19">
        <v>422</v>
      </c>
      <c r="J29" s="19">
        <v>45</v>
      </c>
      <c r="K29" s="19">
        <v>33</v>
      </c>
      <c r="L29" s="19">
        <v>1</v>
      </c>
      <c r="M29" s="19">
        <v>79</v>
      </c>
      <c r="N29" s="19">
        <v>22</v>
      </c>
      <c r="O29" s="19">
        <v>25</v>
      </c>
      <c r="P29" s="19">
        <v>18</v>
      </c>
      <c r="Q29" s="19">
        <v>1328</v>
      </c>
      <c r="R29" s="19">
        <v>134</v>
      </c>
      <c r="S29" s="19">
        <v>71</v>
      </c>
      <c r="T29" s="19">
        <v>1</v>
      </c>
      <c r="U29" s="19">
        <v>6</v>
      </c>
      <c r="V29" s="19">
        <v>0</v>
      </c>
      <c r="W29" s="19">
        <v>42</v>
      </c>
      <c r="X29" s="19">
        <v>2</v>
      </c>
      <c r="Y29" s="19">
        <v>22</v>
      </c>
      <c r="Z29" s="19">
        <v>0</v>
      </c>
      <c r="AA29" s="19">
        <v>58</v>
      </c>
      <c r="AB29" s="19">
        <v>2</v>
      </c>
      <c r="AC29" s="19">
        <v>104</v>
      </c>
      <c r="AD29" s="19">
        <v>1</v>
      </c>
      <c r="AE29" s="19">
        <v>5</v>
      </c>
      <c r="AF29" s="19">
        <v>1</v>
      </c>
      <c r="AG29" s="19">
        <v>22</v>
      </c>
      <c r="AH29" s="19">
        <v>1</v>
      </c>
      <c r="AI29" s="19">
        <v>330</v>
      </c>
      <c r="AJ29" s="19">
        <v>8</v>
      </c>
    </row>
    <row r="30" spans="2:36" ht="20.100000000000001" customHeight="1" thickBot="1" x14ac:dyDescent="0.25">
      <c r="B30" s="6" t="s">
        <v>38</v>
      </c>
      <c r="C30" s="20">
        <v>9</v>
      </c>
      <c r="D30" s="20">
        <v>0</v>
      </c>
      <c r="E30" s="20">
        <v>14</v>
      </c>
      <c r="F30" s="20">
        <v>0</v>
      </c>
      <c r="G30" s="20">
        <v>238</v>
      </c>
      <c r="H30" s="20">
        <v>4</v>
      </c>
      <c r="I30" s="20">
        <v>226</v>
      </c>
      <c r="J30" s="20">
        <v>0</v>
      </c>
      <c r="K30" s="20">
        <v>8</v>
      </c>
      <c r="L30" s="20">
        <v>0</v>
      </c>
      <c r="M30" s="20">
        <v>49</v>
      </c>
      <c r="N30" s="20">
        <v>0</v>
      </c>
      <c r="O30" s="20">
        <v>2</v>
      </c>
      <c r="P30" s="20">
        <v>0</v>
      </c>
      <c r="Q30" s="20">
        <v>546</v>
      </c>
      <c r="R30" s="20">
        <v>4</v>
      </c>
      <c r="S30" s="20">
        <v>30</v>
      </c>
      <c r="T30" s="20">
        <v>0</v>
      </c>
      <c r="U30" s="20">
        <v>0</v>
      </c>
      <c r="V30" s="20">
        <v>0</v>
      </c>
      <c r="W30" s="20">
        <v>15</v>
      </c>
      <c r="X30" s="20">
        <v>0</v>
      </c>
      <c r="Y30" s="20">
        <v>0</v>
      </c>
      <c r="Z30" s="20">
        <v>0</v>
      </c>
      <c r="AA30" s="20">
        <v>2</v>
      </c>
      <c r="AB30" s="20">
        <v>0</v>
      </c>
      <c r="AC30" s="20">
        <v>39</v>
      </c>
      <c r="AD30" s="20">
        <v>0</v>
      </c>
      <c r="AE30" s="20">
        <v>1</v>
      </c>
      <c r="AF30" s="20">
        <v>0</v>
      </c>
      <c r="AG30" s="20">
        <v>0</v>
      </c>
      <c r="AH30" s="20">
        <v>0</v>
      </c>
      <c r="AI30" s="20">
        <v>87</v>
      </c>
      <c r="AJ30" s="20">
        <v>0</v>
      </c>
    </row>
    <row r="31" spans="2:36" ht="20.100000000000001" customHeight="1" thickBot="1" x14ac:dyDescent="0.25">
      <c r="B31" s="7" t="s">
        <v>39</v>
      </c>
      <c r="C31" s="9">
        <f>SUM(C14:C30)</f>
        <v>871</v>
      </c>
      <c r="D31" s="9">
        <f t="shared" ref="D31:AJ31" si="0">SUM(D14:D30)</f>
        <v>614</v>
      </c>
      <c r="E31" s="9">
        <f t="shared" si="0"/>
        <v>2625</v>
      </c>
      <c r="F31" s="9">
        <f t="shared" si="0"/>
        <v>807</v>
      </c>
      <c r="G31" s="9">
        <f t="shared" si="0"/>
        <v>19656</v>
      </c>
      <c r="H31" s="9">
        <f t="shared" si="0"/>
        <v>5494</v>
      </c>
      <c r="I31" s="9">
        <f t="shared" si="0"/>
        <v>19037</v>
      </c>
      <c r="J31" s="9">
        <f t="shared" si="0"/>
        <v>5246</v>
      </c>
      <c r="K31" s="9">
        <f t="shared" si="0"/>
        <v>1663</v>
      </c>
      <c r="L31" s="9">
        <f t="shared" si="0"/>
        <v>310</v>
      </c>
      <c r="M31" s="9">
        <f t="shared" si="0"/>
        <v>4474</v>
      </c>
      <c r="N31" s="9">
        <f t="shared" si="0"/>
        <v>1423</v>
      </c>
      <c r="O31" s="9">
        <f t="shared" si="0"/>
        <v>1949</v>
      </c>
      <c r="P31" s="9">
        <f t="shared" si="0"/>
        <v>771</v>
      </c>
      <c r="Q31" s="9">
        <f t="shared" si="0"/>
        <v>50275</v>
      </c>
      <c r="R31" s="9">
        <f t="shared" si="0"/>
        <v>14665</v>
      </c>
      <c r="S31" s="9">
        <f t="shared" si="0"/>
        <v>4241</v>
      </c>
      <c r="T31" s="9">
        <f t="shared" si="0"/>
        <v>309</v>
      </c>
      <c r="U31" s="9">
        <f t="shared" si="0"/>
        <v>361</v>
      </c>
      <c r="V31" s="9">
        <f t="shared" si="0"/>
        <v>61</v>
      </c>
      <c r="W31" s="9">
        <f t="shared" si="0"/>
        <v>3720</v>
      </c>
      <c r="X31" s="9">
        <f t="shared" si="0"/>
        <v>306</v>
      </c>
      <c r="Y31" s="9">
        <f t="shared" si="0"/>
        <v>378</v>
      </c>
      <c r="Z31" s="9">
        <f t="shared" si="0"/>
        <v>35</v>
      </c>
      <c r="AA31" s="9">
        <f t="shared" si="0"/>
        <v>2276</v>
      </c>
      <c r="AB31" s="9">
        <f t="shared" si="0"/>
        <v>135</v>
      </c>
      <c r="AC31" s="9">
        <f t="shared" si="0"/>
        <v>6055</v>
      </c>
      <c r="AD31" s="9">
        <f t="shared" si="0"/>
        <v>416</v>
      </c>
      <c r="AE31" s="9">
        <f t="shared" si="0"/>
        <v>173</v>
      </c>
      <c r="AF31" s="9">
        <f t="shared" si="0"/>
        <v>40</v>
      </c>
      <c r="AG31" s="9">
        <f t="shared" si="0"/>
        <v>2038</v>
      </c>
      <c r="AH31" s="9">
        <f t="shared" si="0"/>
        <v>213</v>
      </c>
      <c r="AI31" s="9">
        <f t="shared" si="0"/>
        <v>19242</v>
      </c>
      <c r="AJ31" s="9">
        <f t="shared" si="0"/>
        <v>1515</v>
      </c>
    </row>
    <row r="33" spans="17:17" x14ac:dyDescent="0.2">
      <c r="Q33" s="54"/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2:J34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4"/>
      <c r="C12" s="81" t="s">
        <v>223</v>
      </c>
      <c r="D12" s="82"/>
      <c r="E12" s="82"/>
      <c r="F12" s="82"/>
      <c r="G12" s="82"/>
      <c r="H12" s="82"/>
      <c r="I12" s="82"/>
      <c r="J12" s="82"/>
    </row>
    <row r="13" spans="2:10" ht="57.75" thickBot="1" x14ac:dyDescent="0.25">
      <c r="B13" s="14"/>
      <c r="C13" s="33" t="s">
        <v>266</v>
      </c>
      <c r="D13" s="34" t="s">
        <v>158</v>
      </c>
      <c r="E13" s="34" t="s">
        <v>159</v>
      </c>
      <c r="F13" s="34" t="s">
        <v>160</v>
      </c>
      <c r="G13" s="34" t="s">
        <v>161</v>
      </c>
      <c r="H13" s="33" t="s">
        <v>260</v>
      </c>
      <c r="I13" s="34" t="s">
        <v>162</v>
      </c>
      <c r="J13" s="34" t="s">
        <v>249</v>
      </c>
    </row>
    <row r="14" spans="2:10" ht="20.100000000000001" customHeight="1" thickBot="1" x14ac:dyDescent="0.25">
      <c r="B14" s="3" t="s">
        <v>22</v>
      </c>
      <c r="C14" s="18">
        <v>8790</v>
      </c>
      <c r="D14" s="18">
        <v>6467</v>
      </c>
      <c r="E14" s="18">
        <v>125</v>
      </c>
      <c r="F14" s="18">
        <v>2127</v>
      </c>
      <c r="G14" s="18">
        <v>71</v>
      </c>
      <c r="H14" s="18">
        <v>48</v>
      </c>
      <c r="I14" s="18">
        <v>6640</v>
      </c>
      <c r="J14" s="18">
        <v>2150</v>
      </c>
    </row>
    <row r="15" spans="2:10" ht="20.100000000000001" customHeight="1" thickBot="1" x14ac:dyDescent="0.25">
      <c r="B15" s="4" t="s">
        <v>23</v>
      </c>
      <c r="C15" s="19">
        <v>970</v>
      </c>
      <c r="D15" s="19">
        <v>538</v>
      </c>
      <c r="E15" s="19">
        <v>1</v>
      </c>
      <c r="F15" s="19">
        <v>418</v>
      </c>
      <c r="G15" s="19">
        <v>13</v>
      </c>
      <c r="H15" s="19">
        <v>10</v>
      </c>
      <c r="I15" s="19">
        <v>543</v>
      </c>
      <c r="J15" s="19">
        <v>427</v>
      </c>
    </row>
    <row r="16" spans="2:10" ht="20.100000000000001" customHeight="1" thickBot="1" x14ac:dyDescent="0.25">
      <c r="B16" s="4" t="s">
        <v>24</v>
      </c>
      <c r="C16" s="19">
        <v>894</v>
      </c>
      <c r="D16" s="19">
        <v>688</v>
      </c>
      <c r="E16" s="19">
        <v>12</v>
      </c>
      <c r="F16" s="19">
        <v>190</v>
      </c>
      <c r="G16" s="19">
        <v>4</v>
      </c>
      <c r="H16" s="19">
        <v>11</v>
      </c>
      <c r="I16" s="19">
        <v>690</v>
      </c>
      <c r="J16" s="19">
        <v>204</v>
      </c>
    </row>
    <row r="17" spans="2:10" ht="20.100000000000001" customHeight="1" thickBot="1" x14ac:dyDescent="0.25">
      <c r="B17" s="4" t="s">
        <v>25</v>
      </c>
      <c r="C17" s="19">
        <v>1631</v>
      </c>
      <c r="D17" s="19">
        <v>804</v>
      </c>
      <c r="E17" s="19">
        <v>86</v>
      </c>
      <c r="F17" s="19">
        <v>715</v>
      </c>
      <c r="G17" s="19">
        <v>26</v>
      </c>
      <c r="H17" s="19">
        <v>0</v>
      </c>
      <c r="I17" s="19">
        <v>851</v>
      </c>
      <c r="J17" s="19">
        <v>780</v>
      </c>
    </row>
    <row r="18" spans="2:10" ht="20.100000000000001" customHeight="1" thickBot="1" x14ac:dyDescent="0.25">
      <c r="B18" s="4" t="s">
        <v>26</v>
      </c>
      <c r="C18" s="19">
        <v>1881</v>
      </c>
      <c r="D18" s="19">
        <v>1461</v>
      </c>
      <c r="E18" s="19">
        <v>3</v>
      </c>
      <c r="F18" s="19">
        <v>417</v>
      </c>
      <c r="G18" s="19">
        <v>0</v>
      </c>
      <c r="H18" s="19">
        <v>2</v>
      </c>
      <c r="I18" s="19">
        <v>1444</v>
      </c>
      <c r="J18" s="19">
        <v>437</v>
      </c>
    </row>
    <row r="19" spans="2:10" ht="20.100000000000001" customHeight="1" thickBot="1" x14ac:dyDescent="0.25">
      <c r="B19" s="4" t="s">
        <v>27</v>
      </c>
      <c r="C19" s="19">
        <v>485</v>
      </c>
      <c r="D19" s="19">
        <v>346</v>
      </c>
      <c r="E19" s="19">
        <v>2</v>
      </c>
      <c r="F19" s="19">
        <v>137</v>
      </c>
      <c r="G19" s="19">
        <v>0</v>
      </c>
      <c r="H19" s="19">
        <v>0</v>
      </c>
      <c r="I19" s="19">
        <v>360</v>
      </c>
      <c r="J19" s="19">
        <v>125</v>
      </c>
    </row>
    <row r="20" spans="2:10" ht="20.100000000000001" customHeight="1" thickBot="1" x14ac:dyDescent="0.25">
      <c r="B20" s="4" t="s">
        <v>28</v>
      </c>
      <c r="C20" s="19">
        <v>1858</v>
      </c>
      <c r="D20" s="19">
        <v>1220</v>
      </c>
      <c r="E20" s="19">
        <v>3</v>
      </c>
      <c r="F20" s="19">
        <v>628</v>
      </c>
      <c r="G20" s="19">
        <v>7</v>
      </c>
      <c r="H20" s="19">
        <v>11</v>
      </c>
      <c r="I20" s="19">
        <v>1266</v>
      </c>
      <c r="J20" s="19">
        <v>592</v>
      </c>
    </row>
    <row r="21" spans="2:10" ht="20.100000000000001" customHeight="1" thickBot="1" x14ac:dyDescent="0.25">
      <c r="B21" s="4" t="s">
        <v>29</v>
      </c>
      <c r="C21" s="19">
        <v>2004</v>
      </c>
      <c r="D21" s="19">
        <v>1346</v>
      </c>
      <c r="E21" s="19">
        <v>21</v>
      </c>
      <c r="F21" s="19">
        <v>590</v>
      </c>
      <c r="G21" s="19">
        <v>47</v>
      </c>
      <c r="H21" s="19">
        <v>1</v>
      </c>
      <c r="I21" s="19">
        <v>1355</v>
      </c>
      <c r="J21" s="19">
        <v>649</v>
      </c>
    </row>
    <row r="22" spans="2:10" ht="20.100000000000001" customHeight="1" thickBot="1" x14ac:dyDescent="0.25">
      <c r="B22" s="4" t="s">
        <v>30</v>
      </c>
      <c r="C22" s="19">
        <v>6034</v>
      </c>
      <c r="D22" s="19">
        <v>3372</v>
      </c>
      <c r="E22" s="19">
        <v>30</v>
      </c>
      <c r="F22" s="19">
        <v>2553</v>
      </c>
      <c r="G22" s="19">
        <v>79</v>
      </c>
      <c r="H22" s="19">
        <v>22</v>
      </c>
      <c r="I22" s="19">
        <v>3257</v>
      </c>
      <c r="J22" s="19">
        <v>2777</v>
      </c>
    </row>
    <row r="23" spans="2:10" ht="20.100000000000001" customHeight="1" thickBot="1" x14ac:dyDescent="0.25">
      <c r="B23" s="4" t="s">
        <v>31</v>
      </c>
      <c r="C23" s="19">
        <v>5373</v>
      </c>
      <c r="D23" s="19">
        <v>3315</v>
      </c>
      <c r="E23" s="19">
        <v>22</v>
      </c>
      <c r="F23" s="19">
        <v>1987</v>
      </c>
      <c r="G23" s="19">
        <v>49</v>
      </c>
      <c r="H23" s="19">
        <v>22</v>
      </c>
      <c r="I23" s="19">
        <v>3306</v>
      </c>
      <c r="J23" s="19">
        <v>2067</v>
      </c>
    </row>
    <row r="24" spans="2:10" ht="20.100000000000001" customHeight="1" thickBot="1" x14ac:dyDescent="0.25">
      <c r="B24" s="4" t="s">
        <v>32</v>
      </c>
      <c r="C24" s="19">
        <v>792</v>
      </c>
      <c r="D24" s="19">
        <v>686</v>
      </c>
      <c r="E24" s="19">
        <v>6</v>
      </c>
      <c r="F24" s="19">
        <v>100</v>
      </c>
      <c r="G24" s="19">
        <v>0</v>
      </c>
      <c r="H24" s="19">
        <v>0</v>
      </c>
      <c r="I24" s="19">
        <v>710</v>
      </c>
      <c r="J24" s="19">
        <v>82</v>
      </c>
    </row>
    <row r="25" spans="2:10" ht="20.100000000000001" customHeight="1" thickBot="1" x14ac:dyDescent="0.25">
      <c r="B25" s="4" t="s">
        <v>33</v>
      </c>
      <c r="C25" s="19">
        <v>1928</v>
      </c>
      <c r="D25" s="19">
        <v>1456</v>
      </c>
      <c r="E25" s="19">
        <v>51</v>
      </c>
      <c r="F25" s="19">
        <v>397</v>
      </c>
      <c r="G25" s="19">
        <v>24</v>
      </c>
      <c r="H25" s="19">
        <v>64</v>
      </c>
      <c r="I25" s="19">
        <v>1565</v>
      </c>
      <c r="J25" s="19">
        <v>363</v>
      </c>
    </row>
    <row r="26" spans="2:10" ht="20.100000000000001" customHeight="1" thickBot="1" x14ac:dyDescent="0.25">
      <c r="B26" s="4" t="s">
        <v>34</v>
      </c>
      <c r="C26" s="19">
        <v>6198</v>
      </c>
      <c r="D26" s="19">
        <v>3298</v>
      </c>
      <c r="E26" s="19">
        <v>27</v>
      </c>
      <c r="F26" s="19">
        <v>2834</v>
      </c>
      <c r="G26" s="19">
        <v>39</v>
      </c>
      <c r="H26" s="19">
        <v>4</v>
      </c>
      <c r="I26" s="19">
        <v>3349</v>
      </c>
      <c r="J26" s="19">
        <v>2849</v>
      </c>
    </row>
    <row r="27" spans="2:10" ht="20.100000000000001" customHeight="1" thickBot="1" x14ac:dyDescent="0.25">
      <c r="B27" s="4" t="s">
        <v>35</v>
      </c>
      <c r="C27" s="19">
        <v>1724</v>
      </c>
      <c r="D27" s="19">
        <v>1112</v>
      </c>
      <c r="E27" s="19">
        <v>16</v>
      </c>
      <c r="F27" s="19">
        <v>565</v>
      </c>
      <c r="G27" s="19">
        <v>31</v>
      </c>
      <c r="H27" s="19">
        <v>36</v>
      </c>
      <c r="I27" s="19">
        <v>1100</v>
      </c>
      <c r="J27" s="19">
        <v>624</v>
      </c>
    </row>
    <row r="28" spans="2:10" ht="20.100000000000001" customHeight="1" thickBot="1" x14ac:dyDescent="0.25">
      <c r="B28" s="4" t="s">
        <v>36</v>
      </c>
      <c r="C28" s="19">
        <v>479</v>
      </c>
      <c r="D28" s="19">
        <v>182</v>
      </c>
      <c r="E28" s="19">
        <v>21</v>
      </c>
      <c r="F28" s="19">
        <v>264</v>
      </c>
      <c r="G28" s="19">
        <v>12</v>
      </c>
      <c r="H28" s="19">
        <v>0</v>
      </c>
      <c r="I28" s="19">
        <v>265</v>
      </c>
      <c r="J28" s="19">
        <v>214</v>
      </c>
    </row>
    <row r="29" spans="2:10" ht="20.100000000000001" customHeight="1" thickBot="1" x14ac:dyDescent="0.25">
      <c r="B29" s="5" t="s">
        <v>37</v>
      </c>
      <c r="C29" s="19">
        <v>1116</v>
      </c>
      <c r="D29" s="19">
        <v>621</v>
      </c>
      <c r="E29" s="19">
        <v>5</v>
      </c>
      <c r="F29" s="19">
        <v>417</v>
      </c>
      <c r="G29" s="19">
        <v>73</v>
      </c>
      <c r="H29" s="19">
        <v>14</v>
      </c>
      <c r="I29" s="19">
        <v>590</v>
      </c>
      <c r="J29" s="19">
        <v>526</v>
      </c>
    </row>
    <row r="30" spans="2:10" ht="20.100000000000001" customHeight="1" thickBot="1" x14ac:dyDescent="0.25">
      <c r="B30" s="6" t="s">
        <v>38</v>
      </c>
      <c r="C30" s="20">
        <v>338</v>
      </c>
      <c r="D30" s="20">
        <v>215</v>
      </c>
      <c r="E30" s="20">
        <v>0</v>
      </c>
      <c r="F30" s="20">
        <v>122</v>
      </c>
      <c r="G30" s="20">
        <v>1</v>
      </c>
      <c r="H30" s="20">
        <v>6</v>
      </c>
      <c r="I30" s="20">
        <v>199</v>
      </c>
      <c r="J30" s="20">
        <v>139</v>
      </c>
    </row>
    <row r="31" spans="2:10" ht="20.100000000000001" customHeight="1" thickBot="1" x14ac:dyDescent="0.25">
      <c r="B31" s="7" t="s">
        <v>39</v>
      </c>
      <c r="C31" s="9">
        <f>SUM(C14:C30)</f>
        <v>42495</v>
      </c>
      <c r="D31" s="9">
        <f t="shared" ref="D31:G31" si="0">SUM(D14:D30)</f>
        <v>27127</v>
      </c>
      <c r="E31" s="9">
        <f t="shared" si="0"/>
        <v>431</v>
      </c>
      <c r="F31" s="9">
        <f t="shared" si="0"/>
        <v>14461</v>
      </c>
      <c r="G31" s="9">
        <f t="shared" si="0"/>
        <v>476</v>
      </c>
      <c r="H31" s="9">
        <f>SUM(H14:H30)</f>
        <v>251</v>
      </c>
      <c r="I31" s="9">
        <f t="shared" ref="I31" si="1">SUM(I14:I30)</f>
        <v>27490</v>
      </c>
      <c r="J31" s="9">
        <f>SUM(J14:J30)</f>
        <v>15005</v>
      </c>
    </row>
    <row r="32" spans="2:10" x14ac:dyDescent="0.2">
      <c r="C32" s="54"/>
      <c r="D32" s="54"/>
      <c r="E32" s="54"/>
      <c r="F32" s="54"/>
      <c r="G32" s="54"/>
      <c r="H32" s="54"/>
      <c r="I32" s="54"/>
      <c r="J32" s="54"/>
    </row>
    <row r="33" spans="2:6" ht="20.100000000000001" customHeight="1" x14ac:dyDescent="0.2">
      <c r="B33" s="83" t="s">
        <v>261</v>
      </c>
      <c r="C33" s="83"/>
      <c r="D33" s="83"/>
      <c r="E33" s="83"/>
      <c r="F33" s="83"/>
    </row>
    <row r="34" spans="2:6" ht="14.25" x14ac:dyDescent="0.2">
      <c r="B34" s="84"/>
      <c r="C34" s="84"/>
      <c r="D34" s="84"/>
      <c r="E34" s="84"/>
      <c r="F34" s="84"/>
    </row>
  </sheetData>
  <mergeCells count="3">
    <mergeCell ref="C12:J12"/>
    <mergeCell ref="B33:F33"/>
    <mergeCell ref="B34:F34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1" t="s">
        <v>242</v>
      </c>
      <c r="C9" s="82"/>
    </row>
    <row r="10" spans="2:3" ht="20.100000000000001" customHeight="1" thickBot="1" x14ac:dyDescent="0.25">
      <c r="B10" s="3" t="s">
        <v>22</v>
      </c>
      <c r="C10" s="18">
        <v>4850</v>
      </c>
    </row>
    <row r="11" spans="2:3" ht="20.100000000000001" customHeight="1" thickBot="1" x14ac:dyDescent="0.25">
      <c r="B11" s="4" t="s">
        <v>23</v>
      </c>
      <c r="C11" s="19">
        <v>746</v>
      </c>
    </row>
    <row r="12" spans="2:3" ht="20.100000000000001" customHeight="1" thickBot="1" x14ac:dyDescent="0.25">
      <c r="B12" s="4" t="s">
        <v>24</v>
      </c>
      <c r="C12" s="19">
        <v>571</v>
      </c>
    </row>
    <row r="13" spans="2:3" ht="20.100000000000001" customHeight="1" thickBot="1" x14ac:dyDescent="0.25">
      <c r="B13" s="4" t="s">
        <v>25</v>
      </c>
      <c r="C13" s="19">
        <v>950</v>
      </c>
    </row>
    <row r="14" spans="2:3" ht="20.100000000000001" customHeight="1" thickBot="1" x14ac:dyDescent="0.25">
      <c r="B14" s="4" t="s">
        <v>26</v>
      </c>
      <c r="C14" s="19">
        <v>2639</v>
      </c>
    </row>
    <row r="15" spans="2:3" ht="20.100000000000001" customHeight="1" thickBot="1" x14ac:dyDescent="0.25">
      <c r="B15" s="4" t="s">
        <v>27</v>
      </c>
      <c r="C15" s="19">
        <v>317</v>
      </c>
    </row>
    <row r="16" spans="2:3" ht="20.100000000000001" customHeight="1" thickBot="1" x14ac:dyDescent="0.25">
      <c r="B16" s="4" t="s">
        <v>28</v>
      </c>
      <c r="C16" s="19">
        <v>563</v>
      </c>
    </row>
    <row r="17" spans="2:3" ht="20.100000000000001" customHeight="1" thickBot="1" x14ac:dyDescent="0.25">
      <c r="B17" s="4" t="s">
        <v>29</v>
      </c>
      <c r="C17" s="19">
        <v>1037</v>
      </c>
    </row>
    <row r="18" spans="2:3" ht="20.100000000000001" customHeight="1" thickBot="1" x14ac:dyDescent="0.25">
      <c r="B18" s="4" t="s">
        <v>30</v>
      </c>
      <c r="C18" s="19">
        <v>1777</v>
      </c>
    </row>
    <row r="19" spans="2:3" ht="20.100000000000001" customHeight="1" thickBot="1" x14ac:dyDescent="0.25">
      <c r="B19" s="4" t="s">
        <v>31</v>
      </c>
      <c r="C19" s="19">
        <v>3762</v>
      </c>
    </row>
    <row r="20" spans="2:3" ht="20.100000000000001" customHeight="1" thickBot="1" x14ac:dyDescent="0.25">
      <c r="B20" s="4" t="s">
        <v>32</v>
      </c>
      <c r="C20" s="19">
        <v>610</v>
      </c>
    </row>
    <row r="21" spans="2:3" ht="20.100000000000001" customHeight="1" thickBot="1" x14ac:dyDescent="0.25">
      <c r="B21" s="4" t="s">
        <v>33</v>
      </c>
      <c r="C21" s="19">
        <v>827</v>
      </c>
    </row>
    <row r="22" spans="2:3" ht="20.100000000000001" customHeight="1" thickBot="1" x14ac:dyDescent="0.25">
      <c r="B22" s="4" t="s">
        <v>34</v>
      </c>
      <c r="C22" s="19">
        <v>907</v>
      </c>
    </row>
    <row r="23" spans="2:3" ht="20.100000000000001" customHeight="1" thickBot="1" x14ac:dyDescent="0.25">
      <c r="B23" s="4" t="s">
        <v>35</v>
      </c>
      <c r="C23" s="19">
        <v>1880</v>
      </c>
    </row>
    <row r="24" spans="2:3" ht="20.100000000000001" customHeight="1" thickBot="1" x14ac:dyDescent="0.25">
      <c r="B24" s="4" t="s">
        <v>36</v>
      </c>
      <c r="C24" s="19">
        <v>296</v>
      </c>
    </row>
    <row r="25" spans="2:3" ht="20.100000000000001" customHeight="1" thickBot="1" x14ac:dyDescent="0.25">
      <c r="B25" s="5" t="s">
        <v>37</v>
      </c>
      <c r="C25" s="19">
        <v>1178</v>
      </c>
    </row>
    <row r="26" spans="2:3" ht="20.100000000000001" customHeight="1" thickBot="1" x14ac:dyDescent="0.25">
      <c r="B26" s="6" t="s">
        <v>38</v>
      </c>
      <c r="C26" s="20">
        <v>193</v>
      </c>
    </row>
    <row r="27" spans="2:3" ht="20.100000000000001" customHeight="1" thickBot="1" x14ac:dyDescent="0.25">
      <c r="B27" s="7" t="s">
        <v>39</v>
      </c>
      <c r="C27" s="9">
        <f>SUM(C10:C26)</f>
        <v>23103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5"/>
      <c r="C9" s="81" t="s">
        <v>240</v>
      </c>
      <c r="D9" s="82"/>
      <c r="E9" s="82"/>
      <c r="F9" s="82"/>
      <c r="G9" s="82"/>
      <c r="H9" s="81" t="s">
        <v>241</v>
      </c>
      <c r="I9" s="82"/>
      <c r="J9" s="82"/>
      <c r="K9" s="82"/>
      <c r="L9" s="82"/>
      <c r="M9" s="81" t="s">
        <v>52</v>
      </c>
      <c r="N9" s="82"/>
      <c r="O9" s="82"/>
      <c r="P9" s="82"/>
      <c r="Q9" s="82"/>
    </row>
    <row r="10" spans="2:17" ht="41.25" customHeight="1" thickBot="1" x14ac:dyDescent="0.25">
      <c r="B10" s="36"/>
      <c r="C10" s="33" t="s">
        <v>163</v>
      </c>
      <c r="D10" s="33" t="s">
        <v>164</v>
      </c>
      <c r="E10" s="33" t="s">
        <v>165</v>
      </c>
      <c r="F10" s="33" t="s">
        <v>166</v>
      </c>
      <c r="G10" s="33" t="s">
        <v>167</v>
      </c>
      <c r="H10" s="33" t="s">
        <v>163</v>
      </c>
      <c r="I10" s="33" t="s">
        <v>164</v>
      </c>
      <c r="J10" s="33" t="s">
        <v>165</v>
      </c>
      <c r="K10" s="33" t="s">
        <v>166</v>
      </c>
      <c r="L10" s="33" t="s">
        <v>167</v>
      </c>
      <c r="M10" s="33" t="s">
        <v>163</v>
      </c>
      <c r="N10" s="33" t="s">
        <v>164</v>
      </c>
      <c r="O10" s="33" t="s">
        <v>165</v>
      </c>
      <c r="P10" s="33" t="s">
        <v>166</v>
      </c>
      <c r="Q10" s="33" t="s">
        <v>167</v>
      </c>
    </row>
    <row r="11" spans="2:17" ht="20.100000000000001" customHeight="1" thickBot="1" x14ac:dyDescent="0.25">
      <c r="B11" s="3" t="s">
        <v>22</v>
      </c>
      <c r="C11" s="18">
        <v>6464</v>
      </c>
      <c r="D11" s="18">
        <v>4614</v>
      </c>
      <c r="E11" s="18">
        <v>1240</v>
      </c>
      <c r="F11" s="18">
        <v>519</v>
      </c>
      <c r="G11" s="18">
        <v>91</v>
      </c>
      <c r="H11" s="18">
        <v>8</v>
      </c>
      <c r="I11" s="18">
        <v>3</v>
      </c>
      <c r="J11" s="18">
        <v>4</v>
      </c>
      <c r="K11" s="18">
        <v>1</v>
      </c>
      <c r="L11" s="18">
        <v>0</v>
      </c>
      <c r="M11" s="18">
        <v>6472</v>
      </c>
      <c r="N11" s="18">
        <v>4617</v>
      </c>
      <c r="O11" s="18">
        <v>1244</v>
      </c>
      <c r="P11" s="18">
        <v>520</v>
      </c>
      <c r="Q11" s="18">
        <v>91</v>
      </c>
    </row>
    <row r="12" spans="2:17" ht="20.100000000000001" customHeight="1" thickBot="1" x14ac:dyDescent="0.25">
      <c r="B12" s="4" t="s">
        <v>23</v>
      </c>
      <c r="C12" s="19">
        <v>968</v>
      </c>
      <c r="D12" s="19">
        <v>505</v>
      </c>
      <c r="E12" s="19">
        <v>410</v>
      </c>
      <c r="F12" s="19">
        <v>39</v>
      </c>
      <c r="G12" s="19">
        <v>14</v>
      </c>
      <c r="H12" s="19">
        <v>2</v>
      </c>
      <c r="I12" s="19">
        <v>1</v>
      </c>
      <c r="J12" s="19">
        <v>0</v>
      </c>
      <c r="K12" s="19">
        <v>1</v>
      </c>
      <c r="L12" s="19">
        <v>0</v>
      </c>
      <c r="M12" s="19">
        <v>970</v>
      </c>
      <c r="N12" s="19">
        <v>506</v>
      </c>
      <c r="O12" s="19">
        <v>410</v>
      </c>
      <c r="P12" s="19">
        <v>40</v>
      </c>
      <c r="Q12" s="19">
        <v>14</v>
      </c>
    </row>
    <row r="13" spans="2:17" ht="20.100000000000001" customHeight="1" thickBot="1" x14ac:dyDescent="0.25">
      <c r="B13" s="4" t="s">
        <v>24</v>
      </c>
      <c r="C13" s="19">
        <v>717</v>
      </c>
      <c r="D13" s="19">
        <v>549</v>
      </c>
      <c r="E13" s="19">
        <v>130</v>
      </c>
      <c r="F13" s="19">
        <v>38</v>
      </c>
      <c r="G13" s="19">
        <v>0</v>
      </c>
      <c r="H13" s="19">
        <v>1</v>
      </c>
      <c r="I13" s="19">
        <v>1</v>
      </c>
      <c r="J13" s="19">
        <v>0</v>
      </c>
      <c r="K13" s="19">
        <v>0</v>
      </c>
      <c r="L13" s="19">
        <v>0</v>
      </c>
      <c r="M13" s="19">
        <v>718</v>
      </c>
      <c r="N13" s="19">
        <v>550</v>
      </c>
      <c r="O13" s="19">
        <v>130</v>
      </c>
      <c r="P13" s="19">
        <v>38</v>
      </c>
      <c r="Q13" s="19">
        <v>0</v>
      </c>
    </row>
    <row r="14" spans="2:17" ht="20.100000000000001" customHeight="1" thickBot="1" x14ac:dyDescent="0.25">
      <c r="B14" s="4" t="s">
        <v>25</v>
      </c>
      <c r="C14" s="19">
        <v>1136</v>
      </c>
      <c r="D14" s="19">
        <v>597</v>
      </c>
      <c r="E14" s="19">
        <v>481</v>
      </c>
      <c r="F14" s="19">
        <v>40</v>
      </c>
      <c r="G14" s="19">
        <v>18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1136</v>
      </c>
      <c r="N14" s="19">
        <v>597</v>
      </c>
      <c r="O14" s="19">
        <v>481</v>
      </c>
      <c r="P14" s="19">
        <v>40</v>
      </c>
      <c r="Q14" s="19">
        <v>18</v>
      </c>
    </row>
    <row r="15" spans="2:17" ht="20.100000000000001" customHeight="1" thickBot="1" x14ac:dyDescent="0.25">
      <c r="B15" s="4" t="s">
        <v>26</v>
      </c>
      <c r="C15" s="19">
        <v>3351</v>
      </c>
      <c r="D15" s="19">
        <v>2394</v>
      </c>
      <c r="E15" s="19">
        <v>822</v>
      </c>
      <c r="F15" s="19">
        <v>117</v>
      </c>
      <c r="G15" s="19">
        <v>18</v>
      </c>
      <c r="H15" s="19">
        <v>33</v>
      </c>
      <c r="I15" s="19">
        <v>17</v>
      </c>
      <c r="J15" s="19">
        <v>16</v>
      </c>
      <c r="K15" s="19">
        <v>0</v>
      </c>
      <c r="L15" s="19">
        <v>0</v>
      </c>
      <c r="M15" s="19">
        <v>3384</v>
      </c>
      <c r="N15" s="19">
        <v>2411</v>
      </c>
      <c r="O15" s="19">
        <v>838</v>
      </c>
      <c r="P15" s="19">
        <v>117</v>
      </c>
      <c r="Q15" s="19">
        <v>18</v>
      </c>
    </row>
    <row r="16" spans="2:17" ht="20.100000000000001" customHeight="1" thickBot="1" x14ac:dyDescent="0.25">
      <c r="B16" s="4" t="s">
        <v>27</v>
      </c>
      <c r="C16" s="19">
        <v>398</v>
      </c>
      <c r="D16" s="19">
        <v>268</v>
      </c>
      <c r="E16" s="19">
        <v>95</v>
      </c>
      <c r="F16" s="19">
        <v>31</v>
      </c>
      <c r="G16" s="19">
        <v>4</v>
      </c>
      <c r="H16" s="19">
        <v>2</v>
      </c>
      <c r="I16" s="19">
        <v>2</v>
      </c>
      <c r="J16" s="19">
        <v>0</v>
      </c>
      <c r="K16" s="19">
        <v>0</v>
      </c>
      <c r="L16" s="19">
        <v>0</v>
      </c>
      <c r="M16" s="19">
        <v>400</v>
      </c>
      <c r="N16" s="19">
        <v>270</v>
      </c>
      <c r="O16" s="19">
        <v>95</v>
      </c>
      <c r="P16" s="19">
        <v>31</v>
      </c>
      <c r="Q16" s="19">
        <v>4</v>
      </c>
    </row>
    <row r="17" spans="2:17" ht="20.100000000000001" customHeight="1" thickBot="1" x14ac:dyDescent="0.25">
      <c r="B17" s="4" t="s">
        <v>28</v>
      </c>
      <c r="C17" s="19">
        <v>738</v>
      </c>
      <c r="D17" s="19">
        <v>479</v>
      </c>
      <c r="E17" s="19">
        <v>174</v>
      </c>
      <c r="F17" s="19">
        <v>80</v>
      </c>
      <c r="G17" s="19">
        <v>5</v>
      </c>
      <c r="H17" s="19">
        <v>1</v>
      </c>
      <c r="I17" s="19">
        <v>0</v>
      </c>
      <c r="J17" s="19">
        <v>1</v>
      </c>
      <c r="K17" s="19">
        <v>0</v>
      </c>
      <c r="L17" s="19">
        <v>0</v>
      </c>
      <c r="M17" s="19">
        <v>739</v>
      </c>
      <c r="N17" s="19">
        <v>479</v>
      </c>
      <c r="O17" s="19">
        <v>175</v>
      </c>
      <c r="P17" s="19">
        <v>80</v>
      </c>
      <c r="Q17" s="19">
        <v>5</v>
      </c>
    </row>
    <row r="18" spans="2:17" ht="20.100000000000001" customHeight="1" thickBot="1" x14ac:dyDescent="0.25">
      <c r="B18" s="4" t="s">
        <v>29</v>
      </c>
      <c r="C18" s="19">
        <v>1251</v>
      </c>
      <c r="D18" s="19">
        <v>854</v>
      </c>
      <c r="E18" s="19">
        <v>312</v>
      </c>
      <c r="F18" s="19">
        <v>69</v>
      </c>
      <c r="G18" s="19">
        <v>16</v>
      </c>
      <c r="H18" s="19">
        <v>1</v>
      </c>
      <c r="I18" s="19">
        <v>0</v>
      </c>
      <c r="J18" s="19">
        <v>0</v>
      </c>
      <c r="K18" s="19">
        <v>1</v>
      </c>
      <c r="L18" s="19">
        <v>0</v>
      </c>
      <c r="M18" s="19">
        <v>1252</v>
      </c>
      <c r="N18" s="19">
        <v>854</v>
      </c>
      <c r="O18" s="19">
        <v>312</v>
      </c>
      <c r="P18" s="19">
        <v>70</v>
      </c>
      <c r="Q18" s="19">
        <v>16</v>
      </c>
    </row>
    <row r="19" spans="2:17" ht="20.100000000000001" customHeight="1" thickBot="1" x14ac:dyDescent="0.25">
      <c r="B19" s="4" t="s">
        <v>30</v>
      </c>
      <c r="C19" s="19">
        <v>2303</v>
      </c>
      <c r="D19" s="19">
        <v>1214</v>
      </c>
      <c r="E19" s="19">
        <v>835</v>
      </c>
      <c r="F19" s="19">
        <v>176</v>
      </c>
      <c r="G19" s="19">
        <v>78</v>
      </c>
      <c r="H19" s="19">
        <v>12</v>
      </c>
      <c r="I19" s="19">
        <v>4</v>
      </c>
      <c r="J19" s="19">
        <v>5</v>
      </c>
      <c r="K19" s="19">
        <v>3</v>
      </c>
      <c r="L19" s="19">
        <v>0</v>
      </c>
      <c r="M19" s="19">
        <v>2315</v>
      </c>
      <c r="N19" s="19">
        <v>1218</v>
      </c>
      <c r="O19" s="19">
        <v>840</v>
      </c>
      <c r="P19" s="19">
        <v>179</v>
      </c>
      <c r="Q19" s="19">
        <v>78</v>
      </c>
    </row>
    <row r="20" spans="2:17" ht="20.100000000000001" customHeight="1" thickBot="1" x14ac:dyDescent="0.25">
      <c r="B20" s="4" t="s">
        <v>31</v>
      </c>
      <c r="C20" s="19">
        <v>4895</v>
      </c>
      <c r="D20" s="19">
        <v>2895</v>
      </c>
      <c r="E20" s="19">
        <v>1600</v>
      </c>
      <c r="F20" s="19">
        <v>279</v>
      </c>
      <c r="G20" s="19">
        <v>121</v>
      </c>
      <c r="H20" s="19">
        <v>6</v>
      </c>
      <c r="I20" s="19">
        <v>4</v>
      </c>
      <c r="J20" s="19">
        <v>1</v>
      </c>
      <c r="K20" s="19">
        <v>1</v>
      </c>
      <c r="L20" s="19">
        <v>0</v>
      </c>
      <c r="M20" s="19">
        <v>4901</v>
      </c>
      <c r="N20" s="19">
        <v>2899</v>
      </c>
      <c r="O20" s="19">
        <v>1601</v>
      </c>
      <c r="P20" s="19">
        <v>280</v>
      </c>
      <c r="Q20" s="19">
        <v>121</v>
      </c>
    </row>
    <row r="21" spans="2:17" ht="20.100000000000001" customHeight="1" thickBot="1" x14ac:dyDescent="0.25">
      <c r="B21" s="4" t="s">
        <v>32</v>
      </c>
      <c r="C21" s="19">
        <v>712</v>
      </c>
      <c r="D21" s="19">
        <v>634</v>
      </c>
      <c r="E21" s="19">
        <v>51</v>
      </c>
      <c r="F21" s="19">
        <v>27</v>
      </c>
      <c r="G21" s="19">
        <v>0</v>
      </c>
      <c r="H21" s="19">
        <v>4</v>
      </c>
      <c r="I21" s="19">
        <v>4</v>
      </c>
      <c r="J21" s="19">
        <v>0</v>
      </c>
      <c r="K21" s="19">
        <v>0</v>
      </c>
      <c r="L21" s="19">
        <v>0</v>
      </c>
      <c r="M21" s="19">
        <v>716</v>
      </c>
      <c r="N21" s="19">
        <v>638</v>
      </c>
      <c r="O21" s="19">
        <v>51</v>
      </c>
      <c r="P21" s="19">
        <v>27</v>
      </c>
      <c r="Q21" s="19">
        <v>0</v>
      </c>
    </row>
    <row r="22" spans="2:17" ht="20.100000000000001" customHeight="1" thickBot="1" x14ac:dyDescent="0.25">
      <c r="B22" s="4" t="s">
        <v>33</v>
      </c>
      <c r="C22" s="19">
        <v>1096</v>
      </c>
      <c r="D22" s="19">
        <v>798</v>
      </c>
      <c r="E22" s="19">
        <v>168</v>
      </c>
      <c r="F22" s="19">
        <v>110</v>
      </c>
      <c r="G22" s="19">
        <v>20</v>
      </c>
      <c r="H22" s="19">
        <v>2</v>
      </c>
      <c r="I22" s="19">
        <v>2</v>
      </c>
      <c r="J22" s="19">
        <v>0</v>
      </c>
      <c r="K22" s="19">
        <v>0</v>
      </c>
      <c r="L22" s="19">
        <v>0</v>
      </c>
      <c r="M22" s="19">
        <v>1098</v>
      </c>
      <c r="N22" s="19">
        <v>800</v>
      </c>
      <c r="O22" s="19">
        <v>168</v>
      </c>
      <c r="P22" s="19">
        <v>110</v>
      </c>
      <c r="Q22" s="19">
        <v>20</v>
      </c>
    </row>
    <row r="23" spans="2:17" ht="20.100000000000001" customHeight="1" thickBot="1" x14ac:dyDescent="0.25">
      <c r="B23" s="4" t="s">
        <v>34</v>
      </c>
      <c r="C23" s="19">
        <v>1376</v>
      </c>
      <c r="D23" s="19">
        <v>649</v>
      </c>
      <c r="E23" s="19">
        <v>488</v>
      </c>
      <c r="F23" s="19">
        <v>150</v>
      </c>
      <c r="G23" s="19">
        <v>89</v>
      </c>
      <c r="H23" s="19">
        <v>6</v>
      </c>
      <c r="I23" s="19">
        <v>2</v>
      </c>
      <c r="J23" s="19">
        <v>2</v>
      </c>
      <c r="K23" s="19">
        <v>2</v>
      </c>
      <c r="L23" s="19">
        <v>0</v>
      </c>
      <c r="M23" s="19">
        <v>1382</v>
      </c>
      <c r="N23" s="19">
        <v>651</v>
      </c>
      <c r="O23" s="19">
        <v>490</v>
      </c>
      <c r="P23" s="19">
        <v>152</v>
      </c>
      <c r="Q23" s="19">
        <v>89</v>
      </c>
    </row>
    <row r="24" spans="2:17" ht="20.100000000000001" customHeight="1" thickBot="1" x14ac:dyDescent="0.25">
      <c r="B24" s="4" t="s">
        <v>35</v>
      </c>
      <c r="C24" s="19">
        <v>2151</v>
      </c>
      <c r="D24" s="19">
        <v>1290</v>
      </c>
      <c r="E24" s="19">
        <v>803</v>
      </c>
      <c r="F24" s="19">
        <v>47</v>
      </c>
      <c r="G24" s="19">
        <v>11</v>
      </c>
      <c r="H24" s="19">
        <v>21</v>
      </c>
      <c r="I24" s="19">
        <v>18</v>
      </c>
      <c r="J24" s="19">
        <v>3</v>
      </c>
      <c r="K24" s="19">
        <v>0</v>
      </c>
      <c r="L24" s="19">
        <v>0</v>
      </c>
      <c r="M24" s="19">
        <v>2172</v>
      </c>
      <c r="N24" s="19">
        <v>1308</v>
      </c>
      <c r="O24" s="19">
        <v>806</v>
      </c>
      <c r="P24" s="19">
        <v>47</v>
      </c>
      <c r="Q24" s="19">
        <v>11</v>
      </c>
    </row>
    <row r="25" spans="2:17" ht="20.100000000000001" customHeight="1" thickBot="1" x14ac:dyDescent="0.25">
      <c r="B25" s="4" t="s">
        <v>36</v>
      </c>
      <c r="C25" s="19">
        <v>368</v>
      </c>
      <c r="D25" s="19">
        <v>142</v>
      </c>
      <c r="E25" s="19">
        <v>209</v>
      </c>
      <c r="F25" s="19">
        <v>12</v>
      </c>
      <c r="G25" s="19">
        <v>5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368</v>
      </c>
      <c r="N25" s="19">
        <v>142</v>
      </c>
      <c r="O25" s="19">
        <v>209</v>
      </c>
      <c r="P25" s="19">
        <v>12</v>
      </c>
      <c r="Q25" s="19">
        <v>5</v>
      </c>
    </row>
    <row r="26" spans="2:17" ht="20.100000000000001" customHeight="1" thickBot="1" x14ac:dyDescent="0.25">
      <c r="B26" s="5" t="s">
        <v>37</v>
      </c>
      <c r="C26" s="19">
        <v>1360</v>
      </c>
      <c r="D26" s="19">
        <v>709</v>
      </c>
      <c r="E26" s="19">
        <v>614</v>
      </c>
      <c r="F26" s="19">
        <v>29</v>
      </c>
      <c r="G26" s="19">
        <v>8</v>
      </c>
      <c r="H26" s="19">
        <v>2</v>
      </c>
      <c r="I26" s="19">
        <v>1</v>
      </c>
      <c r="J26" s="19">
        <v>1</v>
      </c>
      <c r="K26" s="19">
        <v>0</v>
      </c>
      <c r="L26" s="19">
        <v>0</v>
      </c>
      <c r="M26" s="19">
        <v>1362</v>
      </c>
      <c r="N26" s="19">
        <v>710</v>
      </c>
      <c r="O26" s="19">
        <v>615</v>
      </c>
      <c r="P26" s="19">
        <v>29</v>
      </c>
      <c r="Q26" s="19">
        <v>8</v>
      </c>
    </row>
    <row r="27" spans="2:17" ht="20.100000000000001" customHeight="1" thickBot="1" x14ac:dyDescent="0.25">
      <c r="B27" s="6" t="s">
        <v>38</v>
      </c>
      <c r="C27" s="20">
        <v>206</v>
      </c>
      <c r="D27" s="20">
        <v>129</v>
      </c>
      <c r="E27" s="20">
        <v>75</v>
      </c>
      <c r="F27" s="20">
        <v>2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206</v>
      </c>
      <c r="N27" s="20">
        <v>129</v>
      </c>
      <c r="O27" s="20">
        <v>75</v>
      </c>
      <c r="P27" s="20">
        <v>2</v>
      </c>
      <c r="Q27" s="20">
        <v>0</v>
      </c>
    </row>
    <row r="28" spans="2:17" ht="20.100000000000001" customHeight="1" thickBot="1" x14ac:dyDescent="0.25">
      <c r="B28" s="7" t="s">
        <v>39</v>
      </c>
      <c r="C28" s="9">
        <f>SUM(C11:C27)</f>
        <v>29490</v>
      </c>
      <c r="D28" s="9">
        <f t="shared" ref="D28:Q28" si="0">SUM(D11:D27)</f>
        <v>18720</v>
      </c>
      <c r="E28" s="9">
        <f t="shared" si="0"/>
        <v>8507</v>
      </c>
      <c r="F28" s="9">
        <f t="shared" si="0"/>
        <v>1765</v>
      </c>
      <c r="G28" s="9">
        <f t="shared" si="0"/>
        <v>498</v>
      </c>
      <c r="H28" s="9">
        <f t="shared" si="0"/>
        <v>101</v>
      </c>
      <c r="I28" s="9">
        <f t="shared" si="0"/>
        <v>59</v>
      </c>
      <c r="J28" s="9">
        <f t="shared" si="0"/>
        <v>33</v>
      </c>
      <c r="K28" s="9">
        <f t="shared" si="0"/>
        <v>9</v>
      </c>
      <c r="L28" s="9">
        <f t="shared" si="0"/>
        <v>0</v>
      </c>
      <c r="M28" s="9">
        <f t="shared" si="0"/>
        <v>29591</v>
      </c>
      <c r="N28" s="9">
        <f t="shared" si="0"/>
        <v>18779</v>
      </c>
      <c r="O28" s="9">
        <f t="shared" si="0"/>
        <v>8540</v>
      </c>
      <c r="P28" s="9">
        <f t="shared" si="0"/>
        <v>1774</v>
      </c>
      <c r="Q28" s="9">
        <f t="shared" si="0"/>
        <v>498</v>
      </c>
    </row>
    <row r="29" spans="2:17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6"/>
      <c r="C9" s="24" t="s">
        <v>168</v>
      </c>
      <c r="D9" s="24" t="s">
        <v>169</v>
      </c>
      <c r="E9" s="37" t="s">
        <v>170</v>
      </c>
    </row>
    <row r="10" spans="2:5" ht="20.100000000000001" customHeight="1" thickBot="1" x14ac:dyDescent="0.25">
      <c r="B10" s="3" t="s">
        <v>22</v>
      </c>
      <c r="C10" s="29">
        <f>('Personas Enjuiciadas'!D11+'Personas Enjuiciadas'!E11+'Personas Enjuiciadas'!I11+'Personas Enjuiciadas'!J11)/'Personas Enjuiciadas'!M11</f>
        <v>0.90559332509270707</v>
      </c>
      <c r="D10" s="29">
        <f>('Personas Enjuiciadas'!D11+'Personas Enjuiciadas'!I11)/('Personas Enjuiciadas'!N11+'Personas Enjuiciadas'!P11)</f>
        <v>0.89877360327039124</v>
      </c>
      <c r="E10" s="29">
        <f>('Personas Enjuiciadas'!E11+'Personas Enjuiciadas'!J11)/('Personas Enjuiciadas'!O11+'Personas Enjuiciadas'!Q11)</f>
        <v>0.93183520599250935</v>
      </c>
    </row>
    <row r="11" spans="2:5" ht="20.100000000000001" customHeight="1" thickBot="1" x14ac:dyDescent="0.25">
      <c r="B11" s="4" t="s">
        <v>23</v>
      </c>
      <c r="C11" s="27">
        <f>('Personas Enjuiciadas'!D12+'Personas Enjuiciadas'!E12+'Personas Enjuiciadas'!I12+'Personas Enjuiciadas'!J12)/'Personas Enjuiciadas'!M12</f>
        <v>0.94432989690721647</v>
      </c>
      <c r="D11" s="27">
        <f>('Personas Enjuiciadas'!D12+'Personas Enjuiciadas'!I12)/('Personas Enjuiciadas'!N12+'Personas Enjuiciadas'!P12)</f>
        <v>0.92673992673992678</v>
      </c>
      <c r="E11" s="27">
        <f>('Personas Enjuiciadas'!E12+'Personas Enjuiciadas'!J12)/('Personas Enjuiciadas'!O12+'Personas Enjuiciadas'!Q12)</f>
        <v>0.96698113207547165</v>
      </c>
    </row>
    <row r="12" spans="2:5" ht="20.100000000000001" customHeight="1" thickBot="1" x14ac:dyDescent="0.25">
      <c r="B12" s="4" t="s">
        <v>24</v>
      </c>
      <c r="C12" s="27">
        <f>('Personas Enjuiciadas'!D13+'Personas Enjuiciadas'!E13+'Personas Enjuiciadas'!I13+'Personas Enjuiciadas'!J13)/'Personas Enjuiciadas'!M13</f>
        <v>0.94707520891364905</v>
      </c>
      <c r="D12" s="27">
        <f>('Personas Enjuiciadas'!D13+'Personas Enjuiciadas'!I13)/('Personas Enjuiciadas'!N13+'Personas Enjuiciadas'!P13)</f>
        <v>0.93537414965986398</v>
      </c>
      <c r="E12" s="27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7">
        <f>('Personas Enjuiciadas'!D14+'Personas Enjuiciadas'!E14+'Personas Enjuiciadas'!I14+'Personas Enjuiciadas'!J14)/'Personas Enjuiciadas'!M14</f>
        <v>0.948943661971831</v>
      </c>
      <c r="D13" s="27">
        <f>('Personas Enjuiciadas'!D14+'Personas Enjuiciadas'!I14)/('Personas Enjuiciadas'!N14+'Personas Enjuiciadas'!P14)</f>
        <v>0.93720565149136581</v>
      </c>
      <c r="E13" s="27">
        <f>('Personas Enjuiciadas'!E14+'Personas Enjuiciadas'!J14)/('Personas Enjuiciadas'!O14+'Personas Enjuiciadas'!Q14)</f>
        <v>0.96392785571142281</v>
      </c>
    </row>
    <row r="14" spans="2:5" ht="20.100000000000001" customHeight="1" thickBot="1" x14ac:dyDescent="0.25">
      <c r="B14" s="4" t="s">
        <v>26</v>
      </c>
      <c r="C14" s="27">
        <f>('Personas Enjuiciadas'!D15+'Personas Enjuiciadas'!E15+'Personas Enjuiciadas'!I15+'Personas Enjuiciadas'!J15)/'Personas Enjuiciadas'!M15</f>
        <v>0.96010638297872342</v>
      </c>
      <c r="D14" s="27">
        <f>('Personas Enjuiciadas'!D15+'Personas Enjuiciadas'!I15)/('Personas Enjuiciadas'!N15+'Personas Enjuiciadas'!P15)</f>
        <v>0.95371835443037978</v>
      </c>
      <c r="E14" s="27">
        <f>('Personas Enjuiciadas'!E15+'Personas Enjuiciadas'!J15)/('Personas Enjuiciadas'!O15+'Personas Enjuiciadas'!Q15)</f>
        <v>0.9789719626168224</v>
      </c>
    </row>
    <row r="15" spans="2:5" ht="20.100000000000001" customHeight="1" thickBot="1" x14ac:dyDescent="0.25">
      <c r="B15" s="4" t="s">
        <v>27</v>
      </c>
      <c r="C15" s="27">
        <f>('Personas Enjuiciadas'!D16+'Personas Enjuiciadas'!E16+'Personas Enjuiciadas'!I16+'Personas Enjuiciadas'!J16)/'Personas Enjuiciadas'!M16</f>
        <v>0.91249999999999998</v>
      </c>
      <c r="D15" s="27">
        <f>('Personas Enjuiciadas'!D16+'Personas Enjuiciadas'!I16)/('Personas Enjuiciadas'!N16+'Personas Enjuiciadas'!P16)</f>
        <v>0.89700996677740863</v>
      </c>
      <c r="E15" s="27">
        <f>('Personas Enjuiciadas'!E16+'Personas Enjuiciadas'!J16)/('Personas Enjuiciadas'!O16+'Personas Enjuiciadas'!Q16)</f>
        <v>0.95959595959595956</v>
      </c>
    </row>
    <row r="16" spans="2:5" ht="20.100000000000001" customHeight="1" thickBot="1" x14ac:dyDescent="0.25">
      <c r="B16" s="4" t="s">
        <v>28</v>
      </c>
      <c r="C16" s="27">
        <f>('Personas Enjuiciadas'!D17+'Personas Enjuiciadas'!E17+'Personas Enjuiciadas'!I17+'Personas Enjuiciadas'!J17)/'Personas Enjuiciadas'!M17</f>
        <v>0.8849797023004059</v>
      </c>
      <c r="D16" s="27">
        <f>('Personas Enjuiciadas'!D17+'Personas Enjuiciadas'!I17)/('Personas Enjuiciadas'!N17+'Personas Enjuiciadas'!P17)</f>
        <v>0.85688729874776381</v>
      </c>
      <c r="E16" s="27">
        <f>('Personas Enjuiciadas'!E17+'Personas Enjuiciadas'!J17)/('Personas Enjuiciadas'!O17+'Personas Enjuiciadas'!Q17)</f>
        <v>0.97222222222222221</v>
      </c>
    </row>
    <row r="17" spans="2:5" ht="20.100000000000001" customHeight="1" thickBot="1" x14ac:dyDescent="0.25">
      <c r="B17" s="4" t="s">
        <v>29</v>
      </c>
      <c r="C17" s="27">
        <f>('Personas Enjuiciadas'!D18+'Personas Enjuiciadas'!E18+'Personas Enjuiciadas'!I18+'Personas Enjuiciadas'!J18)/'Personas Enjuiciadas'!M18</f>
        <v>0.93130990415335468</v>
      </c>
      <c r="D17" s="27">
        <f>('Personas Enjuiciadas'!D18+'Personas Enjuiciadas'!I18)/('Personas Enjuiciadas'!N18+'Personas Enjuiciadas'!P18)</f>
        <v>0.9242424242424242</v>
      </c>
      <c r="E17" s="27">
        <f>('Personas Enjuiciadas'!E18+'Personas Enjuiciadas'!J18)/('Personas Enjuiciadas'!O18+'Personas Enjuiciadas'!Q18)</f>
        <v>0.95121951219512191</v>
      </c>
    </row>
    <row r="18" spans="2:5" ht="20.100000000000001" customHeight="1" thickBot="1" x14ac:dyDescent="0.25">
      <c r="B18" s="4" t="s">
        <v>30</v>
      </c>
      <c r="C18" s="27">
        <f>('Personas Enjuiciadas'!D19+'Personas Enjuiciadas'!E19+'Personas Enjuiciadas'!I19+'Personas Enjuiciadas'!J19)/'Personas Enjuiciadas'!M19</f>
        <v>0.88898488120950325</v>
      </c>
      <c r="D18" s="27">
        <f>('Personas Enjuiciadas'!D19+'Personas Enjuiciadas'!I19)/('Personas Enjuiciadas'!N19+'Personas Enjuiciadas'!P19)</f>
        <v>0.8718682891911238</v>
      </c>
      <c r="E18" s="27">
        <f>('Personas Enjuiciadas'!E19+'Personas Enjuiciadas'!J19)/('Personas Enjuiciadas'!O19+'Personas Enjuiciadas'!Q19)</f>
        <v>0.91503267973856206</v>
      </c>
    </row>
    <row r="19" spans="2:5" ht="20.100000000000001" customHeight="1" thickBot="1" x14ac:dyDescent="0.25">
      <c r="B19" s="4" t="s">
        <v>31</v>
      </c>
      <c r="C19" s="27">
        <f>('Personas Enjuiciadas'!D20+'Personas Enjuiciadas'!E20+'Personas Enjuiciadas'!I20+'Personas Enjuiciadas'!J20)/'Personas Enjuiciadas'!M20</f>
        <v>0.91817996327280149</v>
      </c>
      <c r="D19" s="27">
        <f>('Personas Enjuiciadas'!D20+'Personas Enjuiciadas'!I20)/('Personas Enjuiciadas'!N20+'Personas Enjuiciadas'!P20)</f>
        <v>0.91192198804655555</v>
      </c>
      <c r="E19" s="27">
        <f>('Personas Enjuiciadas'!E20+'Personas Enjuiciadas'!J20)/('Personas Enjuiciadas'!O20+'Personas Enjuiciadas'!Q20)</f>
        <v>0.92973286875725902</v>
      </c>
    </row>
    <row r="20" spans="2:5" ht="20.100000000000001" customHeight="1" thickBot="1" x14ac:dyDescent="0.25">
      <c r="B20" s="4" t="s">
        <v>32</v>
      </c>
      <c r="C20" s="27">
        <f>('Personas Enjuiciadas'!D21+'Personas Enjuiciadas'!E21+'Personas Enjuiciadas'!I21+'Personas Enjuiciadas'!J21)/'Personas Enjuiciadas'!M21</f>
        <v>0.96229050279329609</v>
      </c>
      <c r="D20" s="27">
        <f>('Personas Enjuiciadas'!D21+'Personas Enjuiciadas'!I21)/('Personas Enjuiciadas'!N21+'Personas Enjuiciadas'!P21)</f>
        <v>0.95939849624060147</v>
      </c>
      <c r="E20" s="27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7">
        <f>('Personas Enjuiciadas'!D22+'Personas Enjuiciadas'!E22+'Personas Enjuiciadas'!I22+'Personas Enjuiciadas'!J22)/'Personas Enjuiciadas'!M22</f>
        <v>0.88160291438979965</v>
      </c>
      <c r="D21" s="27">
        <f>('Personas Enjuiciadas'!D22+'Personas Enjuiciadas'!I22)/('Personas Enjuiciadas'!N22+'Personas Enjuiciadas'!P22)</f>
        <v>0.87912087912087911</v>
      </c>
      <c r="E21" s="27">
        <f>('Personas Enjuiciadas'!E22+'Personas Enjuiciadas'!J22)/('Personas Enjuiciadas'!O22+'Personas Enjuiciadas'!Q22)</f>
        <v>0.8936170212765957</v>
      </c>
    </row>
    <row r="22" spans="2:5" ht="20.100000000000001" customHeight="1" thickBot="1" x14ac:dyDescent="0.25">
      <c r="B22" s="4" t="s">
        <v>34</v>
      </c>
      <c r="C22" s="27">
        <f>('Personas Enjuiciadas'!D23+'Personas Enjuiciadas'!E23+'Personas Enjuiciadas'!I23+'Personas Enjuiciadas'!J23)/'Personas Enjuiciadas'!M23</f>
        <v>0.82561505065123009</v>
      </c>
      <c r="D22" s="27">
        <f>('Personas Enjuiciadas'!D23+'Personas Enjuiciadas'!I23)/('Personas Enjuiciadas'!N23+'Personas Enjuiciadas'!P23)</f>
        <v>0.8107098381070984</v>
      </c>
      <c r="E22" s="27">
        <f>('Personas Enjuiciadas'!E23+'Personas Enjuiciadas'!J23)/('Personas Enjuiciadas'!O23+'Personas Enjuiciadas'!Q23)</f>
        <v>0.84628670120898097</v>
      </c>
    </row>
    <row r="23" spans="2:5" ht="20.100000000000001" customHeight="1" thickBot="1" x14ac:dyDescent="0.25">
      <c r="B23" s="4" t="s">
        <v>35</v>
      </c>
      <c r="C23" s="27">
        <f>('Personas Enjuiciadas'!D24+'Personas Enjuiciadas'!E24+'Personas Enjuiciadas'!I24+'Personas Enjuiciadas'!J24)/'Personas Enjuiciadas'!M24</f>
        <v>0.97329650092081033</v>
      </c>
      <c r="D23" s="27">
        <f>('Personas Enjuiciadas'!D24+'Personas Enjuiciadas'!I24)/('Personas Enjuiciadas'!N24+'Personas Enjuiciadas'!P24)</f>
        <v>0.96531365313653139</v>
      </c>
      <c r="E23" s="27">
        <f>('Personas Enjuiciadas'!E24+'Personas Enjuiciadas'!J24)/('Personas Enjuiciadas'!O24+'Personas Enjuiciadas'!Q24)</f>
        <v>0.98653610771113831</v>
      </c>
    </row>
    <row r="24" spans="2:5" ht="20.100000000000001" customHeight="1" thickBot="1" x14ac:dyDescent="0.25">
      <c r="B24" s="4" t="s">
        <v>36</v>
      </c>
      <c r="C24" s="27">
        <f>('Personas Enjuiciadas'!D25+'Personas Enjuiciadas'!E25+'Personas Enjuiciadas'!I25+'Personas Enjuiciadas'!J25)/'Personas Enjuiciadas'!M25</f>
        <v>0.95380434782608692</v>
      </c>
      <c r="D24" s="27">
        <f>('Personas Enjuiciadas'!D25+'Personas Enjuiciadas'!I25)/('Personas Enjuiciadas'!N25+'Personas Enjuiciadas'!P25)</f>
        <v>0.92207792207792205</v>
      </c>
      <c r="E24" s="27">
        <f>('Personas Enjuiciadas'!E25+'Personas Enjuiciadas'!J25)/('Personas Enjuiciadas'!O25+'Personas Enjuiciadas'!Q25)</f>
        <v>0.97663551401869164</v>
      </c>
    </row>
    <row r="25" spans="2:5" ht="20.100000000000001" customHeight="1" thickBot="1" x14ac:dyDescent="0.25">
      <c r="B25" s="5" t="s">
        <v>37</v>
      </c>
      <c r="C25" s="27">
        <f>('Personas Enjuiciadas'!D26+'Personas Enjuiciadas'!E26+'Personas Enjuiciadas'!I26+'Personas Enjuiciadas'!J26)/'Personas Enjuiciadas'!M26</f>
        <v>0.97283406754772395</v>
      </c>
      <c r="D25" s="27">
        <f>('Personas Enjuiciadas'!D26+'Personas Enjuiciadas'!I26)/('Personas Enjuiciadas'!N26+'Personas Enjuiciadas'!P26)</f>
        <v>0.96075778078484442</v>
      </c>
      <c r="E25" s="27">
        <f>('Personas Enjuiciadas'!E26+'Personas Enjuiciadas'!J26)/('Personas Enjuiciadas'!O26+'Personas Enjuiciadas'!Q26)</f>
        <v>0.9871589085072231</v>
      </c>
    </row>
    <row r="26" spans="2:5" ht="20.100000000000001" customHeight="1" thickBot="1" x14ac:dyDescent="0.25">
      <c r="B26" s="6" t="s">
        <v>38</v>
      </c>
      <c r="C26" s="28">
        <f>('Personas Enjuiciadas'!D27+'Personas Enjuiciadas'!E27+'Personas Enjuiciadas'!I27+'Personas Enjuiciadas'!J27)/'Personas Enjuiciadas'!M27</f>
        <v>0.99029126213592233</v>
      </c>
      <c r="D26" s="28">
        <f>('Personas Enjuiciadas'!D27+'Personas Enjuiciadas'!I27)/('Personas Enjuiciadas'!N27+'Personas Enjuiciadas'!P27)</f>
        <v>0.98473282442748089</v>
      </c>
      <c r="E26" s="28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6">
        <f>('Personas Enjuiciadas'!D28+'Personas Enjuiciadas'!E28+'Personas Enjuiciadas'!I28+'Personas Enjuiciadas'!J28)/'Personas Enjuiciadas'!M28</f>
        <v>0.92321989794194181</v>
      </c>
      <c r="D27" s="26">
        <f>('Personas Enjuiciadas'!D28+'Personas Enjuiciadas'!I28)/('Personas Enjuiciadas'!N28+'Personas Enjuiciadas'!P28)</f>
        <v>0.91368656643798962</v>
      </c>
      <c r="E27" s="26">
        <f>('Personas Enjuiciadas'!E28+'Personas Enjuiciadas'!J28)/('Personas Enjuiciadas'!O28+'Personas Enjuiciadas'!Q28)</f>
        <v>0.94489931400752381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topLeftCell="A28"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81" t="s">
        <v>250</v>
      </c>
      <c r="D9" s="82"/>
      <c r="E9" s="82"/>
      <c r="F9" s="82"/>
      <c r="G9" s="56"/>
      <c r="H9" s="81" t="s">
        <v>262</v>
      </c>
      <c r="I9" s="82"/>
      <c r="J9" s="82"/>
      <c r="K9" s="82"/>
      <c r="L9" s="85"/>
    </row>
    <row r="10" spans="2:12" ht="59.25" customHeight="1" thickBot="1" x14ac:dyDescent="0.25">
      <c r="B10" s="36"/>
      <c r="C10" s="33" t="s">
        <v>171</v>
      </c>
      <c r="D10" s="33" t="s">
        <v>172</v>
      </c>
      <c r="E10" s="33" t="s">
        <v>259</v>
      </c>
      <c r="F10" s="33" t="s">
        <v>174</v>
      </c>
      <c r="G10" s="57" t="s">
        <v>256</v>
      </c>
      <c r="H10" s="21" t="s">
        <v>251</v>
      </c>
      <c r="I10" s="21" t="s">
        <v>254</v>
      </c>
      <c r="J10" s="21" t="s">
        <v>253</v>
      </c>
      <c r="K10" s="21" t="s">
        <v>252</v>
      </c>
      <c r="L10" s="33" t="s">
        <v>257</v>
      </c>
    </row>
    <row r="11" spans="2:12" ht="20.100000000000001" customHeight="1" thickBot="1" x14ac:dyDescent="0.25">
      <c r="B11" s="3" t="s">
        <v>22</v>
      </c>
      <c r="C11" s="18">
        <v>1407</v>
      </c>
      <c r="D11" s="18">
        <v>1068</v>
      </c>
      <c r="E11" s="18">
        <v>2714</v>
      </c>
      <c r="F11" s="18">
        <v>3601</v>
      </c>
      <c r="G11" s="18">
        <f>SUM(C11:F11)</f>
        <v>8790</v>
      </c>
      <c r="H11" s="18">
        <v>37</v>
      </c>
      <c r="I11" s="18">
        <v>6</v>
      </c>
      <c r="J11" s="18">
        <v>0</v>
      </c>
      <c r="K11" s="18">
        <v>5</v>
      </c>
      <c r="L11" s="18">
        <v>8838</v>
      </c>
    </row>
    <row r="12" spans="2:12" ht="20.100000000000001" customHeight="1" thickBot="1" x14ac:dyDescent="0.25">
      <c r="B12" s="4" t="s">
        <v>23</v>
      </c>
      <c r="C12" s="19">
        <v>150</v>
      </c>
      <c r="D12" s="19">
        <v>91</v>
      </c>
      <c r="E12" s="19">
        <v>318</v>
      </c>
      <c r="F12" s="19">
        <v>411</v>
      </c>
      <c r="G12" s="19">
        <f t="shared" ref="G12:G28" si="0">SUM(C12:F12)</f>
        <v>970</v>
      </c>
      <c r="H12" s="19">
        <v>0</v>
      </c>
      <c r="I12" s="19">
        <v>2</v>
      </c>
      <c r="J12" s="19">
        <v>8</v>
      </c>
      <c r="K12" s="19">
        <v>0</v>
      </c>
      <c r="L12" s="19">
        <v>980</v>
      </c>
    </row>
    <row r="13" spans="2:12" ht="20.100000000000001" customHeight="1" thickBot="1" x14ac:dyDescent="0.25">
      <c r="B13" s="4" t="s">
        <v>24</v>
      </c>
      <c r="C13" s="19">
        <v>167</v>
      </c>
      <c r="D13" s="19">
        <v>144</v>
      </c>
      <c r="E13" s="19">
        <v>192</v>
      </c>
      <c r="F13" s="19">
        <v>391</v>
      </c>
      <c r="G13" s="19">
        <f t="shared" si="0"/>
        <v>894</v>
      </c>
      <c r="H13" s="19">
        <v>6</v>
      </c>
      <c r="I13" s="19">
        <v>2</v>
      </c>
      <c r="J13" s="19">
        <v>2</v>
      </c>
      <c r="K13" s="19">
        <v>1</v>
      </c>
      <c r="L13" s="19">
        <v>905</v>
      </c>
    </row>
    <row r="14" spans="2:12" ht="20.100000000000001" customHeight="1" thickBot="1" x14ac:dyDescent="0.25">
      <c r="B14" s="4" t="s">
        <v>25</v>
      </c>
      <c r="C14" s="19">
        <v>290</v>
      </c>
      <c r="D14" s="19">
        <v>236</v>
      </c>
      <c r="E14" s="19">
        <v>375</v>
      </c>
      <c r="F14" s="19">
        <v>730</v>
      </c>
      <c r="G14" s="19">
        <f t="shared" si="0"/>
        <v>1631</v>
      </c>
      <c r="H14" s="19">
        <v>0</v>
      </c>
      <c r="I14" s="19">
        <v>0</v>
      </c>
      <c r="J14" s="19">
        <v>0</v>
      </c>
      <c r="K14" s="19">
        <v>0</v>
      </c>
      <c r="L14" s="19">
        <v>1631</v>
      </c>
    </row>
    <row r="15" spans="2:12" ht="20.100000000000001" customHeight="1" thickBot="1" x14ac:dyDescent="0.25">
      <c r="B15" s="4" t="s">
        <v>26</v>
      </c>
      <c r="C15" s="19">
        <v>237</v>
      </c>
      <c r="D15" s="19">
        <v>146</v>
      </c>
      <c r="E15" s="19">
        <v>519</v>
      </c>
      <c r="F15" s="19">
        <v>979</v>
      </c>
      <c r="G15" s="19">
        <f t="shared" si="0"/>
        <v>1881</v>
      </c>
      <c r="H15" s="19">
        <v>1</v>
      </c>
      <c r="I15" s="19">
        <v>0</v>
      </c>
      <c r="J15" s="19">
        <v>0</v>
      </c>
      <c r="K15" s="19">
        <v>1</v>
      </c>
      <c r="L15" s="19">
        <v>1883</v>
      </c>
    </row>
    <row r="16" spans="2:12" ht="20.100000000000001" customHeight="1" thickBot="1" x14ac:dyDescent="0.25">
      <c r="B16" s="4" t="s">
        <v>27</v>
      </c>
      <c r="C16" s="19">
        <v>72</v>
      </c>
      <c r="D16" s="19">
        <v>38</v>
      </c>
      <c r="E16" s="19">
        <v>152</v>
      </c>
      <c r="F16" s="19">
        <v>223</v>
      </c>
      <c r="G16" s="19">
        <f t="shared" si="0"/>
        <v>485</v>
      </c>
      <c r="H16" s="19">
        <v>0</v>
      </c>
      <c r="I16" s="19">
        <v>0</v>
      </c>
      <c r="J16" s="19">
        <v>0</v>
      </c>
      <c r="K16" s="19">
        <v>0</v>
      </c>
      <c r="L16" s="19">
        <v>485</v>
      </c>
    </row>
    <row r="17" spans="2:12" ht="20.100000000000001" customHeight="1" thickBot="1" x14ac:dyDescent="0.25">
      <c r="B17" s="4" t="s">
        <v>28</v>
      </c>
      <c r="C17" s="19">
        <v>263</v>
      </c>
      <c r="D17" s="19">
        <v>214</v>
      </c>
      <c r="E17" s="19">
        <v>613</v>
      </c>
      <c r="F17" s="19">
        <v>768</v>
      </c>
      <c r="G17" s="19">
        <f t="shared" si="0"/>
        <v>1858</v>
      </c>
      <c r="H17" s="19">
        <v>10</v>
      </c>
      <c r="I17" s="19">
        <v>0</v>
      </c>
      <c r="J17" s="19">
        <v>0</v>
      </c>
      <c r="K17" s="19">
        <v>1</v>
      </c>
      <c r="L17" s="19">
        <v>1869</v>
      </c>
    </row>
    <row r="18" spans="2:12" ht="20.100000000000001" customHeight="1" thickBot="1" x14ac:dyDescent="0.25">
      <c r="B18" s="4" t="s">
        <v>29</v>
      </c>
      <c r="C18" s="19">
        <v>379</v>
      </c>
      <c r="D18" s="19">
        <v>174</v>
      </c>
      <c r="E18" s="19">
        <v>632</v>
      </c>
      <c r="F18" s="19">
        <v>819</v>
      </c>
      <c r="G18" s="19">
        <f t="shared" si="0"/>
        <v>2004</v>
      </c>
      <c r="H18" s="19">
        <v>0</v>
      </c>
      <c r="I18" s="19">
        <v>0</v>
      </c>
      <c r="J18" s="19">
        <v>0</v>
      </c>
      <c r="K18" s="19">
        <v>1</v>
      </c>
      <c r="L18" s="19">
        <v>2005</v>
      </c>
    </row>
    <row r="19" spans="2:12" ht="20.100000000000001" customHeight="1" thickBot="1" x14ac:dyDescent="0.25">
      <c r="B19" s="4" t="s">
        <v>30</v>
      </c>
      <c r="C19" s="19">
        <v>1034</v>
      </c>
      <c r="D19" s="19">
        <v>676</v>
      </c>
      <c r="E19" s="19">
        <v>1833</v>
      </c>
      <c r="F19" s="19">
        <v>2491</v>
      </c>
      <c r="G19" s="19">
        <f t="shared" si="0"/>
        <v>6034</v>
      </c>
      <c r="H19" s="19">
        <v>19</v>
      </c>
      <c r="I19" s="19">
        <v>1</v>
      </c>
      <c r="J19" s="19">
        <v>0</v>
      </c>
      <c r="K19" s="19">
        <v>2</v>
      </c>
      <c r="L19" s="19">
        <v>6056</v>
      </c>
    </row>
    <row r="20" spans="2:12" ht="20.100000000000001" customHeight="1" thickBot="1" x14ac:dyDescent="0.25">
      <c r="B20" s="4" t="s">
        <v>31</v>
      </c>
      <c r="C20" s="19">
        <v>723</v>
      </c>
      <c r="D20" s="19">
        <v>566</v>
      </c>
      <c r="E20" s="19">
        <v>1719</v>
      </c>
      <c r="F20" s="19">
        <v>2365</v>
      </c>
      <c r="G20" s="19">
        <f t="shared" si="0"/>
        <v>5373</v>
      </c>
      <c r="H20" s="19">
        <v>14</v>
      </c>
      <c r="I20" s="19">
        <v>2</v>
      </c>
      <c r="J20" s="19">
        <v>3</v>
      </c>
      <c r="K20" s="19">
        <v>3</v>
      </c>
      <c r="L20" s="19">
        <v>5395</v>
      </c>
    </row>
    <row r="21" spans="2:12" ht="20.100000000000001" customHeight="1" thickBot="1" x14ac:dyDescent="0.25">
      <c r="B21" s="4" t="s">
        <v>32</v>
      </c>
      <c r="C21" s="19">
        <v>141</v>
      </c>
      <c r="D21" s="19">
        <v>95</v>
      </c>
      <c r="E21" s="19">
        <v>241</v>
      </c>
      <c r="F21" s="19">
        <v>315</v>
      </c>
      <c r="G21" s="19">
        <f t="shared" si="0"/>
        <v>792</v>
      </c>
      <c r="H21" s="19">
        <v>0</v>
      </c>
      <c r="I21" s="19">
        <v>0</v>
      </c>
      <c r="J21" s="19">
        <v>0</v>
      </c>
      <c r="K21" s="19">
        <v>0</v>
      </c>
      <c r="L21" s="19">
        <v>792</v>
      </c>
    </row>
    <row r="22" spans="2:12" ht="20.100000000000001" customHeight="1" thickBot="1" x14ac:dyDescent="0.25">
      <c r="B22" s="4" t="s">
        <v>33</v>
      </c>
      <c r="C22" s="19">
        <v>357</v>
      </c>
      <c r="D22" s="19">
        <v>224</v>
      </c>
      <c r="E22" s="19">
        <v>659</v>
      </c>
      <c r="F22" s="19">
        <v>688</v>
      </c>
      <c r="G22" s="19">
        <f t="shared" si="0"/>
        <v>1928</v>
      </c>
      <c r="H22" s="19">
        <v>32</v>
      </c>
      <c r="I22" s="19">
        <v>7</v>
      </c>
      <c r="J22" s="19">
        <v>10</v>
      </c>
      <c r="K22" s="19">
        <v>15</v>
      </c>
      <c r="L22" s="19">
        <v>1992</v>
      </c>
    </row>
    <row r="23" spans="2:12" ht="20.100000000000001" customHeight="1" thickBot="1" x14ac:dyDescent="0.25">
      <c r="B23" s="4" t="s">
        <v>34</v>
      </c>
      <c r="C23" s="19">
        <v>801</v>
      </c>
      <c r="D23" s="19">
        <v>685</v>
      </c>
      <c r="E23" s="19">
        <v>2087</v>
      </c>
      <c r="F23" s="19">
        <v>2625</v>
      </c>
      <c r="G23" s="19">
        <f t="shared" si="0"/>
        <v>6198</v>
      </c>
      <c r="H23" s="19">
        <v>4</v>
      </c>
      <c r="I23" s="19">
        <v>0</v>
      </c>
      <c r="J23" s="19">
        <v>0</v>
      </c>
      <c r="K23" s="19">
        <v>0</v>
      </c>
      <c r="L23" s="19">
        <v>6202</v>
      </c>
    </row>
    <row r="24" spans="2:12" ht="20.100000000000001" customHeight="1" thickBot="1" x14ac:dyDescent="0.25">
      <c r="B24" s="4" t="s">
        <v>35</v>
      </c>
      <c r="C24" s="19">
        <v>295</v>
      </c>
      <c r="D24" s="19">
        <v>164</v>
      </c>
      <c r="E24" s="19">
        <v>559</v>
      </c>
      <c r="F24" s="19">
        <v>706</v>
      </c>
      <c r="G24" s="19">
        <f t="shared" si="0"/>
        <v>1724</v>
      </c>
      <c r="H24" s="19">
        <v>2</v>
      </c>
      <c r="I24" s="19">
        <v>3</v>
      </c>
      <c r="J24" s="19">
        <v>15</v>
      </c>
      <c r="K24" s="19">
        <v>16</v>
      </c>
      <c r="L24" s="19">
        <v>1760</v>
      </c>
    </row>
    <row r="25" spans="2:12" ht="20.100000000000001" customHeight="1" thickBot="1" x14ac:dyDescent="0.25">
      <c r="B25" s="4" t="s">
        <v>36</v>
      </c>
      <c r="C25" s="19">
        <v>60</v>
      </c>
      <c r="D25" s="19">
        <v>59</v>
      </c>
      <c r="E25" s="19">
        <v>140</v>
      </c>
      <c r="F25" s="19">
        <v>220</v>
      </c>
      <c r="G25" s="19">
        <f t="shared" si="0"/>
        <v>479</v>
      </c>
      <c r="H25" s="19">
        <v>0</v>
      </c>
      <c r="I25" s="19">
        <v>0</v>
      </c>
      <c r="J25" s="19">
        <v>0</v>
      </c>
      <c r="K25" s="19">
        <v>0</v>
      </c>
      <c r="L25" s="19">
        <v>479</v>
      </c>
    </row>
    <row r="26" spans="2:12" ht="20.100000000000001" customHeight="1" thickBot="1" x14ac:dyDescent="0.25">
      <c r="B26" s="5" t="s">
        <v>37</v>
      </c>
      <c r="C26" s="19">
        <v>124</v>
      </c>
      <c r="D26" s="19">
        <v>95</v>
      </c>
      <c r="E26" s="19">
        <v>241</v>
      </c>
      <c r="F26" s="19">
        <v>656</v>
      </c>
      <c r="G26" s="19">
        <f t="shared" si="0"/>
        <v>1116</v>
      </c>
      <c r="H26" s="19">
        <v>1</v>
      </c>
      <c r="I26" s="19">
        <v>0</v>
      </c>
      <c r="J26" s="19">
        <v>0</v>
      </c>
      <c r="K26" s="19">
        <v>13</v>
      </c>
      <c r="L26" s="19">
        <v>1130</v>
      </c>
    </row>
    <row r="27" spans="2:12" ht="20.100000000000001" customHeight="1" thickBot="1" x14ac:dyDescent="0.25">
      <c r="B27" s="6" t="s">
        <v>38</v>
      </c>
      <c r="C27" s="20">
        <v>95</v>
      </c>
      <c r="D27" s="20">
        <v>39</v>
      </c>
      <c r="E27" s="20">
        <v>85</v>
      </c>
      <c r="F27" s="20">
        <v>119</v>
      </c>
      <c r="G27" s="20">
        <f t="shared" si="0"/>
        <v>338</v>
      </c>
      <c r="H27" s="20">
        <v>1</v>
      </c>
      <c r="I27" s="20">
        <v>5</v>
      </c>
      <c r="J27" s="20">
        <v>0</v>
      </c>
      <c r="K27" s="20">
        <v>0</v>
      </c>
      <c r="L27" s="20">
        <v>344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6595</v>
      </c>
      <c r="D28" s="9">
        <f t="shared" si="1"/>
        <v>4714</v>
      </c>
      <c r="E28" s="9">
        <f t="shared" si="1"/>
        <v>13079</v>
      </c>
      <c r="F28" s="9">
        <f t="shared" si="1"/>
        <v>18107</v>
      </c>
      <c r="G28" s="9">
        <f t="shared" si="0"/>
        <v>42495</v>
      </c>
      <c r="H28" s="9">
        <f t="shared" si="1"/>
        <v>127</v>
      </c>
      <c r="I28" s="9">
        <f t="shared" si="1"/>
        <v>28</v>
      </c>
      <c r="J28" s="9">
        <f t="shared" si="1"/>
        <v>38</v>
      </c>
      <c r="K28" s="9">
        <f t="shared" si="1"/>
        <v>58</v>
      </c>
      <c r="L28" s="9">
        <f t="shared" si="1"/>
        <v>42746</v>
      </c>
    </row>
    <row r="29" spans="2:1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1" spans="2:12" ht="20.100000000000001" customHeight="1" x14ac:dyDescent="0.2">
      <c r="C31" s="81" t="s">
        <v>258</v>
      </c>
      <c r="D31" s="82"/>
      <c r="E31" s="82"/>
      <c r="F31" s="82"/>
      <c r="G31" s="82"/>
      <c r="H31" s="82"/>
      <c r="I31" s="82"/>
      <c r="J31" s="82"/>
    </row>
    <row r="32" spans="2:12" ht="71.25" x14ac:dyDescent="0.2">
      <c r="C32" s="33" t="s">
        <v>171</v>
      </c>
      <c r="D32" s="33" t="s">
        <v>172</v>
      </c>
      <c r="E32" s="33" t="s">
        <v>173</v>
      </c>
      <c r="F32" s="33" t="s">
        <v>174</v>
      </c>
      <c r="G32" s="21" t="s">
        <v>251</v>
      </c>
      <c r="H32" s="21" t="s">
        <v>254</v>
      </c>
      <c r="I32" s="21" t="s">
        <v>253</v>
      </c>
      <c r="J32" s="21" t="s">
        <v>252</v>
      </c>
    </row>
    <row r="33" spans="2:10" ht="20.100000000000001" customHeight="1" thickBot="1" x14ac:dyDescent="0.25">
      <c r="B33" s="3" t="s">
        <v>22</v>
      </c>
      <c r="C33" s="29">
        <f t="shared" ref="C33:F50" si="2">C11/$L11</f>
        <v>0.1591989137813985</v>
      </c>
      <c r="D33" s="29">
        <f t="shared" si="2"/>
        <v>0.1208418194161575</v>
      </c>
      <c r="E33" s="29">
        <f t="shared" si="2"/>
        <v>0.30708305046390588</v>
      </c>
      <c r="F33" s="29">
        <f t="shared" si="2"/>
        <v>0.40744512333107036</v>
      </c>
      <c r="G33" s="29">
        <f>IF(H11=0,"-",H11/$L11)</f>
        <v>4.186467526589726E-3</v>
      </c>
      <c r="H33" s="29">
        <f t="shared" ref="H33:J33" si="3">IF(I11=0,"-",I11/$L11)</f>
        <v>6.7888662593346908E-4</v>
      </c>
      <c r="I33" s="29" t="str">
        <f t="shared" si="3"/>
        <v>-</v>
      </c>
      <c r="J33" s="29">
        <f t="shared" si="3"/>
        <v>5.6573885494455762E-4</v>
      </c>
    </row>
    <row r="34" spans="2:10" ht="20.100000000000001" customHeight="1" thickBot="1" x14ac:dyDescent="0.25">
      <c r="B34" s="4" t="s">
        <v>23</v>
      </c>
      <c r="C34" s="27">
        <f t="shared" si="2"/>
        <v>0.15306122448979592</v>
      </c>
      <c r="D34" s="27">
        <f t="shared" si="2"/>
        <v>9.285714285714286E-2</v>
      </c>
      <c r="E34" s="27">
        <f t="shared" si="2"/>
        <v>0.32448979591836735</v>
      </c>
      <c r="F34" s="27">
        <f t="shared" si="2"/>
        <v>0.41938775510204079</v>
      </c>
      <c r="G34" s="27" t="str">
        <f t="shared" ref="G34:J34" si="4">IF(H12=0,"-",H12/$L12)</f>
        <v>-</v>
      </c>
      <c r="H34" s="27">
        <f t="shared" si="4"/>
        <v>2.0408163265306124E-3</v>
      </c>
      <c r="I34" s="27">
        <f t="shared" si="4"/>
        <v>8.1632653061224497E-3</v>
      </c>
      <c r="J34" s="27" t="str">
        <f t="shared" si="4"/>
        <v>-</v>
      </c>
    </row>
    <row r="35" spans="2:10" ht="20.100000000000001" customHeight="1" thickBot="1" x14ac:dyDescent="0.25">
      <c r="B35" s="4" t="s">
        <v>24</v>
      </c>
      <c r="C35" s="27">
        <f t="shared" si="2"/>
        <v>0.18453038674033148</v>
      </c>
      <c r="D35" s="27">
        <f t="shared" si="2"/>
        <v>0.1591160220994475</v>
      </c>
      <c r="E35" s="27">
        <f t="shared" si="2"/>
        <v>0.21215469613259669</v>
      </c>
      <c r="F35" s="27">
        <f t="shared" si="2"/>
        <v>0.4320441988950276</v>
      </c>
      <c r="G35" s="27">
        <f t="shared" ref="G35:J35" si="5">IF(H13=0,"-",H13/$L13)</f>
        <v>6.6298342541436465E-3</v>
      </c>
      <c r="H35" s="27">
        <f t="shared" si="5"/>
        <v>2.2099447513812156E-3</v>
      </c>
      <c r="I35" s="27">
        <f t="shared" si="5"/>
        <v>2.2099447513812156E-3</v>
      </c>
      <c r="J35" s="27">
        <f t="shared" si="5"/>
        <v>1.1049723756906078E-3</v>
      </c>
    </row>
    <row r="36" spans="2:10" ht="20.100000000000001" customHeight="1" thickBot="1" x14ac:dyDescent="0.25">
      <c r="B36" s="4" t="s">
        <v>25</v>
      </c>
      <c r="C36" s="27">
        <f t="shared" si="2"/>
        <v>0.17780502759043532</v>
      </c>
      <c r="D36" s="27">
        <f t="shared" si="2"/>
        <v>0.14469650521152666</v>
      </c>
      <c r="E36" s="27">
        <f t="shared" si="2"/>
        <v>0.2299202942979767</v>
      </c>
      <c r="F36" s="27">
        <f t="shared" si="2"/>
        <v>0.4475781729000613</v>
      </c>
      <c r="G36" s="27" t="str">
        <f t="shared" ref="G36:J36" si="6">IF(H14=0,"-",H14/$L14)</f>
        <v>-</v>
      </c>
      <c r="H36" s="27" t="str">
        <f t="shared" si="6"/>
        <v>-</v>
      </c>
      <c r="I36" s="27" t="str">
        <f t="shared" si="6"/>
        <v>-</v>
      </c>
      <c r="J36" s="27" t="str">
        <f t="shared" si="6"/>
        <v>-</v>
      </c>
    </row>
    <row r="37" spans="2:10" ht="20.100000000000001" customHeight="1" thickBot="1" x14ac:dyDescent="0.25">
      <c r="B37" s="4" t="s">
        <v>26</v>
      </c>
      <c r="C37" s="27">
        <f t="shared" si="2"/>
        <v>0.12586298459904408</v>
      </c>
      <c r="D37" s="27">
        <f t="shared" si="2"/>
        <v>7.7535847052575671E-2</v>
      </c>
      <c r="E37" s="27">
        <f t="shared" si="2"/>
        <v>0.27562400424853956</v>
      </c>
      <c r="F37" s="27">
        <f t="shared" si="2"/>
        <v>0.51991502920870947</v>
      </c>
      <c r="G37" s="27">
        <f t="shared" ref="G37:J37" si="7">IF(H15=0,"-",H15/$L15)</f>
        <v>5.3106744556558679E-4</v>
      </c>
      <c r="H37" s="27" t="str">
        <f t="shared" si="7"/>
        <v>-</v>
      </c>
      <c r="I37" s="27" t="str">
        <f t="shared" si="7"/>
        <v>-</v>
      </c>
      <c r="J37" s="27">
        <f t="shared" si="7"/>
        <v>5.3106744556558679E-4</v>
      </c>
    </row>
    <row r="38" spans="2:10" ht="20.100000000000001" customHeight="1" thickBot="1" x14ac:dyDescent="0.25">
      <c r="B38" s="4" t="s">
        <v>27</v>
      </c>
      <c r="C38" s="27">
        <f t="shared" si="2"/>
        <v>0.14845360824742268</v>
      </c>
      <c r="D38" s="27">
        <f t="shared" si="2"/>
        <v>7.8350515463917525E-2</v>
      </c>
      <c r="E38" s="27">
        <f t="shared" si="2"/>
        <v>0.3134020618556701</v>
      </c>
      <c r="F38" s="27">
        <f t="shared" si="2"/>
        <v>0.45979381443298967</v>
      </c>
      <c r="G38" s="27" t="str">
        <f t="shared" ref="G38:J38" si="8">IF(H16=0,"-",H16/$L16)</f>
        <v>-</v>
      </c>
      <c r="H38" s="27" t="str">
        <f t="shared" si="8"/>
        <v>-</v>
      </c>
      <c r="I38" s="27" t="str">
        <f t="shared" si="8"/>
        <v>-</v>
      </c>
      <c r="J38" s="27" t="str">
        <f t="shared" si="8"/>
        <v>-</v>
      </c>
    </row>
    <row r="39" spans="2:10" ht="20.100000000000001" customHeight="1" thickBot="1" x14ac:dyDescent="0.25">
      <c r="B39" s="4" t="s">
        <v>28</v>
      </c>
      <c r="C39" s="27">
        <f t="shared" si="2"/>
        <v>0.14071696094168004</v>
      </c>
      <c r="D39" s="27">
        <f t="shared" si="2"/>
        <v>0.11449973247726057</v>
      </c>
      <c r="E39" s="27">
        <f t="shared" si="2"/>
        <v>0.32798287854467628</v>
      </c>
      <c r="F39" s="27">
        <f t="shared" si="2"/>
        <v>0.41091492776886035</v>
      </c>
      <c r="G39" s="27">
        <f t="shared" ref="G39:J39" si="9">IF(H17=0,"-",H17/$L17)</f>
        <v>5.3504547886570357E-3</v>
      </c>
      <c r="H39" s="27" t="str">
        <f t="shared" si="9"/>
        <v>-</v>
      </c>
      <c r="I39" s="27" t="str">
        <f t="shared" si="9"/>
        <v>-</v>
      </c>
      <c r="J39" s="27">
        <f t="shared" si="9"/>
        <v>5.3504547886570354E-4</v>
      </c>
    </row>
    <row r="40" spans="2:10" ht="20.100000000000001" customHeight="1" thickBot="1" x14ac:dyDescent="0.25">
      <c r="B40" s="4" t="s">
        <v>29</v>
      </c>
      <c r="C40" s="27">
        <f t="shared" si="2"/>
        <v>0.18902743142144637</v>
      </c>
      <c r="D40" s="27">
        <f t="shared" si="2"/>
        <v>8.6783042394014964E-2</v>
      </c>
      <c r="E40" s="27">
        <f t="shared" si="2"/>
        <v>0.31521197007481294</v>
      </c>
      <c r="F40" s="27">
        <f t="shared" si="2"/>
        <v>0.40847880299251871</v>
      </c>
      <c r="G40" s="27" t="str">
        <f t="shared" ref="G40:J40" si="10">IF(H18=0,"-",H18/$L18)</f>
        <v>-</v>
      </c>
      <c r="H40" s="27" t="str">
        <f t="shared" si="10"/>
        <v>-</v>
      </c>
      <c r="I40" s="27" t="str">
        <f t="shared" si="10"/>
        <v>-</v>
      </c>
      <c r="J40" s="27">
        <f t="shared" si="10"/>
        <v>4.9875311720698251E-4</v>
      </c>
    </row>
    <row r="41" spans="2:10" ht="20.100000000000001" customHeight="1" thickBot="1" x14ac:dyDescent="0.25">
      <c r="B41" s="4" t="s">
        <v>30</v>
      </c>
      <c r="C41" s="27">
        <f t="shared" si="2"/>
        <v>0.17073976221928666</v>
      </c>
      <c r="D41" s="27">
        <f t="shared" si="2"/>
        <v>0.11162483487450463</v>
      </c>
      <c r="E41" s="27">
        <f t="shared" si="2"/>
        <v>0.30267503302509907</v>
      </c>
      <c r="F41" s="27">
        <f t="shared" si="2"/>
        <v>0.41132760898282694</v>
      </c>
      <c r="G41" s="27">
        <f t="shared" ref="G41:J41" si="11">IF(H19=0,"-",H19/$L19)</f>
        <v>3.1373844121532365E-3</v>
      </c>
      <c r="H41" s="27">
        <f t="shared" si="11"/>
        <v>1.6512549537648613E-4</v>
      </c>
      <c r="I41" s="27" t="str">
        <f t="shared" si="11"/>
        <v>-</v>
      </c>
      <c r="J41" s="27">
        <f t="shared" si="11"/>
        <v>3.3025099075297226E-4</v>
      </c>
    </row>
    <row r="42" spans="2:10" ht="20.100000000000001" customHeight="1" thickBot="1" x14ac:dyDescent="0.25">
      <c r="B42" s="4" t="s">
        <v>31</v>
      </c>
      <c r="C42" s="27">
        <f t="shared" si="2"/>
        <v>0.1340129749768304</v>
      </c>
      <c r="D42" s="27">
        <f t="shared" si="2"/>
        <v>0.10491195551436515</v>
      </c>
      <c r="E42" s="27">
        <f t="shared" si="2"/>
        <v>0.31862835959221503</v>
      </c>
      <c r="F42" s="27">
        <f t="shared" si="2"/>
        <v>0.43836886005560705</v>
      </c>
      <c r="G42" s="27">
        <f t="shared" ref="G42:J42" si="12">IF(H20=0,"-",H20/$L20)</f>
        <v>2.5949953660797036E-3</v>
      </c>
      <c r="H42" s="27">
        <f t="shared" si="12"/>
        <v>3.7071362372567191E-4</v>
      </c>
      <c r="I42" s="27">
        <f t="shared" si="12"/>
        <v>5.5607043558850784E-4</v>
      </c>
      <c r="J42" s="27">
        <f t="shared" si="12"/>
        <v>5.5607043558850784E-4</v>
      </c>
    </row>
    <row r="43" spans="2:10" ht="20.100000000000001" customHeight="1" thickBot="1" x14ac:dyDescent="0.25">
      <c r="B43" s="4" t="s">
        <v>32</v>
      </c>
      <c r="C43" s="27">
        <f t="shared" si="2"/>
        <v>0.17803030303030304</v>
      </c>
      <c r="D43" s="27">
        <f t="shared" si="2"/>
        <v>0.11994949494949494</v>
      </c>
      <c r="E43" s="27">
        <f t="shared" si="2"/>
        <v>0.30429292929292928</v>
      </c>
      <c r="F43" s="27">
        <f t="shared" si="2"/>
        <v>0.39772727272727271</v>
      </c>
      <c r="G43" s="27" t="str">
        <f t="shared" ref="G43:J43" si="13">IF(H21=0,"-",H21/$L21)</f>
        <v>-</v>
      </c>
      <c r="H43" s="27" t="str">
        <f t="shared" si="13"/>
        <v>-</v>
      </c>
      <c r="I43" s="27" t="str">
        <f t="shared" si="13"/>
        <v>-</v>
      </c>
      <c r="J43" s="27" t="str">
        <f t="shared" si="13"/>
        <v>-</v>
      </c>
    </row>
    <row r="44" spans="2:10" ht="20.100000000000001" customHeight="1" thickBot="1" x14ac:dyDescent="0.25">
      <c r="B44" s="4" t="s">
        <v>33</v>
      </c>
      <c r="C44" s="27">
        <f t="shared" si="2"/>
        <v>0.17921686746987953</v>
      </c>
      <c r="D44" s="27">
        <f t="shared" si="2"/>
        <v>0.11244979919678715</v>
      </c>
      <c r="E44" s="27">
        <f t="shared" si="2"/>
        <v>0.33082329317269077</v>
      </c>
      <c r="F44" s="27">
        <f t="shared" si="2"/>
        <v>0.34538152610441769</v>
      </c>
      <c r="G44" s="27">
        <f t="shared" ref="G44:J44" si="14">IF(H22=0,"-",H22/$L22)</f>
        <v>1.6064257028112448E-2</v>
      </c>
      <c r="H44" s="27">
        <f t="shared" si="14"/>
        <v>3.5140562248995983E-3</v>
      </c>
      <c r="I44" s="27">
        <f t="shared" si="14"/>
        <v>5.0200803212851405E-3</v>
      </c>
      <c r="J44" s="27">
        <f t="shared" si="14"/>
        <v>7.5301204819277108E-3</v>
      </c>
    </row>
    <row r="45" spans="2:10" ht="20.100000000000001" customHeight="1" thickBot="1" x14ac:dyDescent="0.25">
      <c r="B45" s="4" t="s">
        <v>34</v>
      </c>
      <c r="C45" s="27">
        <f t="shared" si="2"/>
        <v>0.12915188648822962</v>
      </c>
      <c r="D45" s="27">
        <f t="shared" si="2"/>
        <v>0.11044824250241858</v>
      </c>
      <c r="E45" s="27">
        <f t="shared" si="2"/>
        <v>0.33650435343437601</v>
      </c>
      <c r="F45" s="27">
        <f t="shared" si="2"/>
        <v>0.42325056433408575</v>
      </c>
      <c r="G45" s="27">
        <f t="shared" ref="G45:J45" si="15">IF(H23=0,"-",H23/$L23)</f>
        <v>6.4495324089003543E-4</v>
      </c>
      <c r="H45" s="27" t="str">
        <f t="shared" si="15"/>
        <v>-</v>
      </c>
      <c r="I45" s="27" t="str">
        <f t="shared" si="15"/>
        <v>-</v>
      </c>
      <c r="J45" s="27" t="str">
        <f t="shared" si="15"/>
        <v>-</v>
      </c>
    </row>
    <row r="46" spans="2:10" ht="20.100000000000001" customHeight="1" thickBot="1" x14ac:dyDescent="0.25">
      <c r="B46" s="4" t="s">
        <v>35</v>
      </c>
      <c r="C46" s="27">
        <f t="shared" si="2"/>
        <v>0.16761363636363635</v>
      </c>
      <c r="D46" s="27">
        <f t="shared" si="2"/>
        <v>9.3181818181818185E-2</v>
      </c>
      <c r="E46" s="27">
        <f t="shared" si="2"/>
        <v>0.31761363636363638</v>
      </c>
      <c r="F46" s="27">
        <f t="shared" si="2"/>
        <v>0.40113636363636362</v>
      </c>
      <c r="G46" s="27">
        <f t="shared" ref="G46:J46" si="16">IF(H24=0,"-",H24/$L24)</f>
        <v>1.1363636363636363E-3</v>
      </c>
      <c r="H46" s="27">
        <f t="shared" si="16"/>
        <v>1.7045454545454545E-3</v>
      </c>
      <c r="I46" s="27">
        <f t="shared" si="16"/>
        <v>8.5227272727272721E-3</v>
      </c>
      <c r="J46" s="27">
        <f t="shared" si="16"/>
        <v>9.0909090909090905E-3</v>
      </c>
    </row>
    <row r="47" spans="2:10" ht="20.100000000000001" customHeight="1" thickBot="1" x14ac:dyDescent="0.25">
      <c r="B47" s="4" t="s">
        <v>36</v>
      </c>
      <c r="C47" s="27">
        <f t="shared" si="2"/>
        <v>0.12526096033402923</v>
      </c>
      <c r="D47" s="27">
        <f t="shared" si="2"/>
        <v>0.12317327766179541</v>
      </c>
      <c r="E47" s="27">
        <f t="shared" si="2"/>
        <v>0.29227557411273486</v>
      </c>
      <c r="F47" s="27">
        <f t="shared" si="2"/>
        <v>0.45929018789144049</v>
      </c>
      <c r="G47" s="27" t="str">
        <f t="shared" ref="G47:J47" si="17">IF(H25=0,"-",H25/$L25)</f>
        <v>-</v>
      </c>
      <c r="H47" s="27" t="str">
        <f t="shared" si="17"/>
        <v>-</v>
      </c>
      <c r="I47" s="27" t="str">
        <f t="shared" si="17"/>
        <v>-</v>
      </c>
      <c r="J47" s="27" t="str">
        <f t="shared" si="17"/>
        <v>-</v>
      </c>
    </row>
    <row r="48" spans="2:10" ht="20.100000000000001" customHeight="1" thickBot="1" x14ac:dyDescent="0.25">
      <c r="B48" s="5" t="s">
        <v>37</v>
      </c>
      <c r="C48" s="27">
        <f t="shared" si="2"/>
        <v>0.10973451327433628</v>
      </c>
      <c r="D48" s="27">
        <f t="shared" si="2"/>
        <v>8.4070796460176997E-2</v>
      </c>
      <c r="E48" s="27">
        <f t="shared" si="2"/>
        <v>0.21327433628318584</v>
      </c>
      <c r="F48" s="27">
        <f t="shared" si="2"/>
        <v>0.58053097345132743</v>
      </c>
      <c r="G48" s="27">
        <f t="shared" ref="G48:J48" si="18">IF(H26=0,"-",H26/$L26)</f>
        <v>8.8495575221238937E-4</v>
      </c>
      <c r="H48" s="27" t="str">
        <f t="shared" si="18"/>
        <v>-</v>
      </c>
      <c r="I48" s="27" t="str">
        <f t="shared" si="18"/>
        <v>-</v>
      </c>
      <c r="J48" s="27">
        <f t="shared" si="18"/>
        <v>1.1504424778761062E-2</v>
      </c>
    </row>
    <row r="49" spans="2:10" ht="20.100000000000001" customHeight="1" thickBot="1" x14ac:dyDescent="0.25">
      <c r="B49" s="6" t="s">
        <v>38</v>
      </c>
      <c r="C49" s="28">
        <f t="shared" si="2"/>
        <v>0.27616279069767441</v>
      </c>
      <c r="D49" s="28">
        <f t="shared" si="2"/>
        <v>0.11337209302325581</v>
      </c>
      <c r="E49" s="28">
        <f t="shared" si="2"/>
        <v>0.24709302325581395</v>
      </c>
      <c r="F49" s="28">
        <f t="shared" si="2"/>
        <v>0.34593023255813954</v>
      </c>
      <c r="G49" s="28">
        <f t="shared" ref="G49:J49" si="19">IF(H27=0,"-",H27/$L27)</f>
        <v>2.9069767441860465E-3</v>
      </c>
      <c r="H49" s="28">
        <f t="shared" si="19"/>
        <v>1.4534883720930232E-2</v>
      </c>
      <c r="I49" s="28" t="str">
        <f t="shared" si="19"/>
        <v>-</v>
      </c>
      <c r="J49" s="28" t="str">
        <f t="shared" si="19"/>
        <v>-</v>
      </c>
    </row>
    <row r="50" spans="2:10" ht="20.100000000000001" customHeight="1" thickBot="1" x14ac:dyDescent="0.25">
      <c r="B50" s="7" t="s">
        <v>39</v>
      </c>
      <c r="C50" s="26">
        <f t="shared" si="2"/>
        <v>0.15428344172554156</v>
      </c>
      <c r="D50" s="26">
        <f t="shared" si="2"/>
        <v>0.11027932438122866</v>
      </c>
      <c r="E50" s="26">
        <f t="shared" si="2"/>
        <v>0.30597014925373134</v>
      </c>
      <c r="F50" s="26">
        <f t="shared" si="2"/>
        <v>0.42359519019323444</v>
      </c>
      <c r="G50" s="26">
        <f t="shared" ref="G50:J50" si="20">IF(H28=0,"-",H28/$L28)</f>
        <v>2.9710382257989052E-3</v>
      </c>
      <c r="H50" s="26">
        <f t="shared" si="20"/>
        <v>6.5503204978243582E-4</v>
      </c>
      <c r="I50" s="26">
        <f t="shared" si="20"/>
        <v>8.8897206756187713E-4</v>
      </c>
      <c r="J50" s="26">
        <f t="shared" si="20"/>
        <v>1.3568521031207597E-3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Z47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17" width="15" customWidth="1"/>
    <col min="18" max="19" width="15" hidden="1" customWidth="1"/>
    <col min="20" max="26" width="15" customWidth="1"/>
  </cols>
  <sheetData>
    <row r="9" spans="2:26" ht="48.2" customHeight="1" x14ac:dyDescent="0.2">
      <c r="B9" s="10"/>
      <c r="C9" s="86" t="s">
        <v>175</v>
      </c>
      <c r="D9" s="86" t="s">
        <v>176</v>
      </c>
      <c r="E9" s="86" t="s">
        <v>177</v>
      </c>
      <c r="F9" s="86" t="s">
        <v>263</v>
      </c>
      <c r="G9" s="87" t="s">
        <v>178</v>
      </c>
      <c r="H9" s="86" t="s">
        <v>200</v>
      </c>
      <c r="I9" s="86" t="s">
        <v>179</v>
      </c>
      <c r="J9" s="86" t="s">
        <v>180</v>
      </c>
      <c r="K9" s="89"/>
      <c r="L9" s="89"/>
      <c r="M9" s="86" t="s">
        <v>181</v>
      </c>
      <c r="N9" s="86" t="s">
        <v>182</v>
      </c>
      <c r="O9" s="86" t="s">
        <v>183</v>
      </c>
      <c r="P9" s="89" t="s">
        <v>184</v>
      </c>
      <c r="Q9" s="89" t="s">
        <v>185</v>
      </c>
      <c r="R9" s="86" t="s">
        <v>186</v>
      </c>
      <c r="S9" s="86" t="s">
        <v>187</v>
      </c>
      <c r="T9" s="86" t="s">
        <v>188</v>
      </c>
      <c r="U9" s="86" t="s">
        <v>189</v>
      </c>
      <c r="V9" s="86" t="s">
        <v>190</v>
      </c>
      <c r="W9" s="86" t="s">
        <v>191</v>
      </c>
      <c r="X9" s="86" t="s">
        <v>192</v>
      </c>
      <c r="Y9" s="86" t="s">
        <v>193</v>
      </c>
      <c r="Z9" s="86" t="s">
        <v>194</v>
      </c>
    </row>
    <row r="10" spans="2:26" ht="73.5" customHeight="1" thickBot="1" x14ac:dyDescent="0.25">
      <c r="B10" s="10"/>
      <c r="C10" s="86"/>
      <c r="D10" s="86"/>
      <c r="E10" s="86"/>
      <c r="F10" s="86"/>
      <c r="G10" s="88"/>
      <c r="H10" s="86"/>
      <c r="I10" s="86"/>
      <c r="J10" s="38" t="s">
        <v>195</v>
      </c>
      <c r="K10" s="38" t="s">
        <v>196</v>
      </c>
      <c r="L10" s="38" t="s">
        <v>197</v>
      </c>
      <c r="M10" s="86"/>
      <c r="N10" s="86"/>
      <c r="O10" s="38" t="s">
        <v>52</v>
      </c>
      <c r="P10" s="38" t="s">
        <v>198</v>
      </c>
      <c r="Q10" s="38" t="s">
        <v>199</v>
      </c>
      <c r="R10" s="86"/>
      <c r="S10" s="86"/>
      <c r="T10" s="86"/>
      <c r="U10" s="86"/>
      <c r="V10" s="86"/>
      <c r="W10" s="86"/>
      <c r="X10" s="86"/>
      <c r="Y10" s="86"/>
      <c r="Z10" s="86"/>
    </row>
    <row r="11" spans="2:26" ht="20.100000000000001" customHeight="1" thickBot="1" x14ac:dyDescent="0.25">
      <c r="B11" s="3" t="s">
        <v>22</v>
      </c>
      <c r="C11" s="18">
        <v>39404</v>
      </c>
      <c r="D11" s="18">
        <v>29951</v>
      </c>
      <c r="E11" s="18">
        <v>9453</v>
      </c>
      <c r="F11" s="18">
        <v>105</v>
      </c>
      <c r="G11" s="18">
        <v>40717</v>
      </c>
      <c r="H11" s="18">
        <v>305</v>
      </c>
      <c r="I11" s="18">
        <v>63</v>
      </c>
      <c r="J11" s="18">
        <v>29893</v>
      </c>
      <c r="K11" s="18">
        <v>460</v>
      </c>
      <c r="L11" s="18">
        <v>5305</v>
      </c>
      <c r="M11" s="18">
        <v>3033</v>
      </c>
      <c r="N11" s="18">
        <v>1658</v>
      </c>
      <c r="O11" s="18">
        <v>2198</v>
      </c>
      <c r="P11" s="18">
        <v>1498</v>
      </c>
      <c r="Q11" s="18">
        <v>700</v>
      </c>
      <c r="R11" s="31">
        <v>8668474</v>
      </c>
      <c r="S11" s="31">
        <v>4395962</v>
      </c>
      <c r="T11" s="58">
        <f t="shared" ref="T11:T28" si="0">+(G11/R11)*10000</f>
        <v>46.971358511313525</v>
      </c>
      <c r="U11" s="58">
        <f t="shared" ref="U11:U28" si="1">+G11/S11*10000</f>
        <v>92.623639603800044</v>
      </c>
      <c r="V11" s="58">
        <f t="shared" ref="V11:V28" si="2">+C11/S11*10000</f>
        <v>89.636807597517915</v>
      </c>
      <c r="W11" s="41">
        <f t="shared" ref="W11:W28" si="3">+O11/G11</f>
        <v>5.3982366087874843E-2</v>
      </c>
      <c r="X11" s="41">
        <f t="shared" ref="X11:X28" si="4">O11/C11</f>
        <v>5.5781138970662877E-2</v>
      </c>
      <c r="Y11" s="41">
        <f>'Órdenes y Medidas'!C14/'Denuncias-Renuncias'!G11</f>
        <v>0.21588034481911733</v>
      </c>
      <c r="Z11" s="41">
        <f>'Órdenes y Medidas'!C14/'Denuncias-Renuncias'!C11</f>
        <v>0.22307379961425236</v>
      </c>
    </row>
    <row r="12" spans="2:26" ht="20.100000000000001" customHeight="1" thickBot="1" x14ac:dyDescent="0.25">
      <c r="B12" s="4" t="s">
        <v>23</v>
      </c>
      <c r="C12" s="19">
        <v>4943</v>
      </c>
      <c r="D12" s="19">
        <v>2867</v>
      </c>
      <c r="E12" s="19">
        <v>2076</v>
      </c>
      <c r="F12" s="19">
        <v>34</v>
      </c>
      <c r="G12" s="19">
        <v>5330</v>
      </c>
      <c r="H12" s="19">
        <v>32</v>
      </c>
      <c r="I12" s="19">
        <v>7</v>
      </c>
      <c r="J12" s="19">
        <v>3233</v>
      </c>
      <c r="K12" s="19">
        <v>214</v>
      </c>
      <c r="L12" s="19">
        <v>1189</v>
      </c>
      <c r="M12" s="19">
        <v>586</v>
      </c>
      <c r="N12" s="19">
        <v>69</v>
      </c>
      <c r="O12" s="19">
        <v>912</v>
      </c>
      <c r="P12" s="19">
        <v>462</v>
      </c>
      <c r="Q12" s="19">
        <v>450</v>
      </c>
      <c r="R12" s="19">
        <v>1326315</v>
      </c>
      <c r="S12" s="19">
        <v>670839</v>
      </c>
      <c r="T12" s="58">
        <f t="shared" si="0"/>
        <v>40.186531857062619</v>
      </c>
      <c r="U12" s="58">
        <f t="shared" si="1"/>
        <v>79.452744995446011</v>
      </c>
      <c r="V12" s="58">
        <f t="shared" si="2"/>
        <v>73.683849627108742</v>
      </c>
      <c r="W12" s="42">
        <f t="shared" si="3"/>
        <v>0.17110694183864916</v>
      </c>
      <c r="X12" s="42">
        <f t="shared" si="4"/>
        <v>0.18450333805381347</v>
      </c>
      <c r="Y12" s="42">
        <f>'Órdenes y Medidas'!C15/'Denuncias-Renuncias'!G12</f>
        <v>0.18198874296435272</v>
      </c>
      <c r="Z12" s="42">
        <f>'Órdenes y Medidas'!C15/'Denuncias-Renuncias'!C12</f>
        <v>0.19623710297390248</v>
      </c>
    </row>
    <row r="13" spans="2:26" ht="20.100000000000001" customHeight="1" thickBot="1" x14ac:dyDescent="0.25">
      <c r="B13" s="4" t="s">
        <v>24</v>
      </c>
      <c r="C13" s="19">
        <v>3436</v>
      </c>
      <c r="D13" s="19">
        <v>2627</v>
      </c>
      <c r="E13" s="19">
        <v>809</v>
      </c>
      <c r="F13" s="19">
        <v>29</v>
      </c>
      <c r="G13" s="19">
        <v>3438</v>
      </c>
      <c r="H13" s="19">
        <v>14</v>
      </c>
      <c r="I13" s="19">
        <v>8</v>
      </c>
      <c r="J13" s="19">
        <v>2336</v>
      </c>
      <c r="K13" s="19">
        <v>38</v>
      </c>
      <c r="L13" s="19">
        <v>538</v>
      </c>
      <c r="M13" s="19">
        <v>409</v>
      </c>
      <c r="N13" s="19">
        <v>95</v>
      </c>
      <c r="O13" s="19">
        <v>456</v>
      </c>
      <c r="P13" s="19">
        <v>294</v>
      </c>
      <c r="Q13" s="19">
        <v>162</v>
      </c>
      <c r="R13" s="19">
        <v>1004686</v>
      </c>
      <c r="S13" s="19">
        <v>525552</v>
      </c>
      <c r="T13" s="58">
        <f t="shared" si="0"/>
        <v>34.219646735397923</v>
      </c>
      <c r="U13" s="58">
        <f t="shared" si="1"/>
        <v>65.416933053246865</v>
      </c>
      <c r="V13" s="58">
        <f t="shared" si="2"/>
        <v>65.378877827503274</v>
      </c>
      <c r="W13" s="42">
        <f t="shared" si="3"/>
        <v>0.13263525305410123</v>
      </c>
      <c r="X13" s="42">
        <f t="shared" si="4"/>
        <v>0.13271245634458673</v>
      </c>
      <c r="Y13" s="42">
        <f>'Órdenes y Medidas'!C16/'Denuncias-Renuncias'!G13</f>
        <v>0.26003490401396162</v>
      </c>
      <c r="Z13" s="42">
        <f>'Órdenes y Medidas'!C16/'Denuncias-Renuncias'!C13</f>
        <v>0.26018626309662396</v>
      </c>
    </row>
    <row r="14" spans="2:26" ht="20.100000000000001" customHeight="1" thickBot="1" x14ac:dyDescent="0.25">
      <c r="B14" s="4" t="s">
        <v>25</v>
      </c>
      <c r="C14" s="19">
        <v>7581</v>
      </c>
      <c r="D14" s="19">
        <v>4050</v>
      </c>
      <c r="E14" s="19">
        <v>3531</v>
      </c>
      <c r="F14" s="19">
        <v>3</v>
      </c>
      <c r="G14" s="19">
        <v>7957</v>
      </c>
      <c r="H14" s="19">
        <v>170</v>
      </c>
      <c r="I14" s="19">
        <v>66</v>
      </c>
      <c r="J14" s="19">
        <v>5271</v>
      </c>
      <c r="K14" s="19">
        <v>228</v>
      </c>
      <c r="L14" s="19">
        <v>1265</v>
      </c>
      <c r="M14" s="19">
        <v>939</v>
      </c>
      <c r="N14" s="19">
        <v>18</v>
      </c>
      <c r="O14" s="19">
        <v>1805</v>
      </c>
      <c r="P14" s="19">
        <v>943</v>
      </c>
      <c r="Q14" s="19">
        <v>862</v>
      </c>
      <c r="R14" s="19">
        <v>1176659</v>
      </c>
      <c r="S14" s="19">
        <v>590963</v>
      </c>
      <c r="T14" s="58">
        <f t="shared" si="0"/>
        <v>67.623670069238415</v>
      </c>
      <c r="U14" s="58">
        <f t="shared" si="1"/>
        <v>134.64463934290302</v>
      </c>
      <c r="V14" s="58">
        <f t="shared" si="2"/>
        <v>128.28214287527308</v>
      </c>
      <c r="W14" s="42">
        <f t="shared" si="3"/>
        <v>0.2268442880482594</v>
      </c>
      <c r="X14" s="42">
        <f t="shared" si="4"/>
        <v>0.23809523809523808</v>
      </c>
      <c r="Y14" s="42">
        <f>'Órdenes y Medidas'!C17/'Denuncias-Renuncias'!G14</f>
        <v>0.20497675003141888</v>
      </c>
      <c r="Z14" s="42">
        <f>'Órdenes y Medidas'!C17/'Denuncias-Renuncias'!C14</f>
        <v>0.21514312096029548</v>
      </c>
    </row>
    <row r="15" spans="2:26" ht="20.100000000000001" customHeight="1" thickBot="1" x14ac:dyDescent="0.25">
      <c r="B15" s="4" t="s">
        <v>26</v>
      </c>
      <c r="C15" s="19">
        <v>11440</v>
      </c>
      <c r="D15" s="19">
        <v>8541</v>
      </c>
      <c r="E15" s="19">
        <v>2899</v>
      </c>
      <c r="F15" s="19">
        <v>14</v>
      </c>
      <c r="G15" s="19">
        <v>11440</v>
      </c>
      <c r="H15" s="19">
        <v>97</v>
      </c>
      <c r="I15" s="19">
        <v>8</v>
      </c>
      <c r="J15" s="19">
        <v>7164</v>
      </c>
      <c r="K15" s="19">
        <v>227</v>
      </c>
      <c r="L15" s="19">
        <v>1850</v>
      </c>
      <c r="M15" s="19">
        <v>1676</v>
      </c>
      <c r="N15" s="19">
        <v>418</v>
      </c>
      <c r="O15" s="19">
        <v>1391</v>
      </c>
      <c r="P15" s="19">
        <v>806</v>
      </c>
      <c r="Q15" s="19">
        <v>585</v>
      </c>
      <c r="R15" s="19">
        <v>2177701</v>
      </c>
      <c r="S15" s="19">
        <v>1102286</v>
      </c>
      <c r="T15" s="58">
        <f t="shared" si="0"/>
        <v>52.532464282286682</v>
      </c>
      <c r="U15" s="58">
        <f t="shared" si="1"/>
        <v>103.7843173187358</v>
      </c>
      <c r="V15" s="58">
        <f t="shared" si="2"/>
        <v>103.7843173187358</v>
      </c>
      <c r="W15" s="42">
        <f t="shared" si="3"/>
        <v>0.1215909090909091</v>
      </c>
      <c r="X15" s="42">
        <f t="shared" si="4"/>
        <v>0.1215909090909091</v>
      </c>
      <c r="Y15" s="42">
        <f>'Órdenes y Medidas'!C18/'Denuncias-Renuncias'!G15</f>
        <v>0.16442307692307692</v>
      </c>
      <c r="Z15" s="42">
        <f>'Órdenes y Medidas'!C18/'Denuncias-Renuncias'!C15</f>
        <v>0.16442307692307692</v>
      </c>
    </row>
    <row r="16" spans="2:26" ht="20.100000000000001" customHeight="1" thickBot="1" x14ac:dyDescent="0.25">
      <c r="B16" s="4" t="s">
        <v>27</v>
      </c>
      <c r="C16" s="19">
        <v>2327</v>
      </c>
      <c r="D16" s="19">
        <v>1666</v>
      </c>
      <c r="E16" s="19">
        <v>661</v>
      </c>
      <c r="F16" s="19">
        <v>8</v>
      </c>
      <c r="G16" s="19">
        <v>2492</v>
      </c>
      <c r="H16" s="19">
        <v>20</v>
      </c>
      <c r="I16" s="19">
        <v>2</v>
      </c>
      <c r="J16" s="19">
        <v>1371</v>
      </c>
      <c r="K16" s="19">
        <v>69</v>
      </c>
      <c r="L16" s="19">
        <v>368</v>
      </c>
      <c r="M16" s="19">
        <v>128</v>
      </c>
      <c r="N16" s="19">
        <v>534</v>
      </c>
      <c r="O16" s="19">
        <v>358</v>
      </c>
      <c r="P16" s="19">
        <v>255</v>
      </c>
      <c r="Q16" s="19">
        <v>103</v>
      </c>
      <c r="R16" s="19">
        <v>585402</v>
      </c>
      <c r="S16" s="19">
        <v>301684</v>
      </c>
      <c r="T16" s="58">
        <f t="shared" si="0"/>
        <v>42.5690380285684</v>
      </c>
      <c r="U16" s="58">
        <f t="shared" si="1"/>
        <v>82.602988557563535</v>
      </c>
      <c r="V16" s="58">
        <f t="shared" si="2"/>
        <v>77.133689555959222</v>
      </c>
      <c r="W16" s="42">
        <f t="shared" si="3"/>
        <v>0.14365971107544143</v>
      </c>
      <c r="X16" s="42">
        <f t="shared" si="4"/>
        <v>0.15384615384615385</v>
      </c>
      <c r="Y16" s="42">
        <f>'Órdenes y Medidas'!C19/'Denuncias-Renuncias'!G16</f>
        <v>0.19462279293739967</v>
      </c>
      <c r="Z16" s="42">
        <f>'Órdenes y Medidas'!C19/'Denuncias-Renuncias'!C16</f>
        <v>0.20842286205414698</v>
      </c>
    </row>
    <row r="17" spans="2:26" ht="20.100000000000001" customHeight="1" thickBot="1" x14ac:dyDescent="0.25">
      <c r="B17" s="4" t="s">
        <v>28</v>
      </c>
      <c r="C17" s="19">
        <v>6353</v>
      </c>
      <c r="D17" s="19">
        <v>4366</v>
      </c>
      <c r="E17" s="19">
        <v>1987</v>
      </c>
      <c r="F17" s="19">
        <v>23</v>
      </c>
      <c r="G17" s="19">
        <v>6353</v>
      </c>
      <c r="H17" s="19">
        <v>22</v>
      </c>
      <c r="I17" s="19">
        <v>48</v>
      </c>
      <c r="J17" s="19">
        <v>4961</v>
      </c>
      <c r="K17" s="19">
        <v>89</v>
      </c>
      <c r="L17" s="19">
        <v>1008</v>
      </c>
      <c r="M17" s="19">
        <v>195</v>
      </c>
      <c r="N17" s="19">
        <v>30</v>
      </c>
      <c r="O17" s="19">
        <v>1010</v>
      </c>
      <c r="P17" s="19">
        <v>461</v>
      </c>
      <c r="Q17" s="19">
        <v>549</v>
      </c>
      <c r="R17" s="19">
        <v>2372640</v>
      </c>
      <c r="S17" s="19">
        <v>1204757</v>
      </c>
      <c r="T17" s="58">
        <f t="shared" si="0"/>
        <v>26.776080652774965</v>
      </c>
      <c r="U17" s="58">
        <f t="shared" si="1"/>
        <v>52.73262574942499</v>
      </c>
      <c r="V17" s="58">
        <f t="shared" si="2"/>
        <v>52.73262574942499</v>
      </c>
      <c r="W17" s="42">
        <f t="shared" si="3"/>
        <v>0.158980009444357</v>
      </c>
      <c r="X17" s="42">
        <f t="shared" si="4"/>
        <v>0.158980009444357</v>
      </c>
      <c r="Y17" s="42">
        <f>'Órdenes y Medidas'!C20/'Denuncias-Renuncias'!G17</f>
        <v>0.29246025499763889</v>
      </c>
      <c r="Z17" s="42">
        <f>'Órdenes y Medidas'!C20/'Denuncias-Renuncias'!C17</f>
        <v>0.29246025499763889</v>
      </c>
    </row>
    <row r="18" spans="2:26" ht="20.100000000000001" customHeight="1" thickBot="1" x14ac:dyDescent="0.25">
      <c r="B18" s="4" t="s">
        <v>29</v>
      </c>
      <c r="C18" s="19">
        <v>6444</v>
      </c>
      <c r="D18" s="19">
        <v>4572</v>
      </c>
      <c r="E18" s="19">
        <v>1872</v>
      </c>
      <c r="F18" s="19">
        <v>13</v>
      </c>
      <c r="G18" s="19">
        <v>6600</v>
      </c>
      <c r="H18" s="19">
        <v>56</v>
      </c>
      <c r="I18" s="19">
        <v>12</v>
      </c>
      <c r="J18" s="19">
        <v>5342</v>
      </c>
      <c r="K18" s="19">
        <v>134</v>
      </c>
      <c r="L18" s="19">
        <v>486</v>
      </c>
      <c r="M18" s="19">
        <v>442</v>
      </c>
      <c r="N18" s="19">
        <v>128</v>
      </c>
      <c r="O18" s="19">
        <v>436</v>
      </c>
      <c r="P18" s="19">
        <v>287</v>
      </c>
      <c r="Q18" s="19">
        <v>149</v>
      </c>
      <c r="R18" s="19">
        <v>2053328</v>
      </c>
      <c r="S18" s="19">
        <v>1025325</v>
      </c>
      <c r="T18" s="58">
        <f t="shared" si="0"/>
        <v>32.142940631014625</v>
      </c>
      <c r="U18" s="58">
        <f t="shared" si="1"/>
        <v>64.369833955087415</v>
      </c>
      <c r="V18" s="58">
        <f t="shared" si="2"/>
        <v>62.848365152512621</v>
      </c>
      <c r="W18" s="42">
        <f t="shared" si="3"/>
        <v>6.6060606060606056E-2</v>
      </c>
      <c r="X18" s="42">
        <f t="shared" si="4"/>
        <v>6.7659838609559278E-2</v>
      </c>
      <c r="Y18" s="42">
        <f>'Órdenes y Medidas'!C21/'Denuncias-Renuncias'!G18</f>
        <v>0.30363636363636365</v>
      </c>
      <c r="Z18" s="42">
        <f>'Órdenes y Medidas'!C21/'Denuncias-Renuncias'!C18</f>
        <v>0.31098696461824954</v>
      </c>
    </row>
    <row r="19" spans="2:26" ht="20.100000000000001" customHeight="1" thickBot="1" x14ac:dyDescent="0.25">
      <c r="B19" s="4" t="s">
        <v>30</v>
      </c>
      <c r="C19" s="19">
        <v>24672</v>
      </c>
      <c r="D19" s="19">
        <v>14035</v>
      </c>
      <c r="E19" s="19">
        <v>10637</v>
      </c>
      <c r="F19" s="19">
        <v>61</v>
      </c>
      <c r="G19" s="19">
        <v>24950</v>
      </c>
      <c r="H19" s="19">
        <v>352</v>
      </c>
      <c r="I19" s="19">
        <v>47</v>
      </c>
      <c r="J19" s="19">
        <v>17662</v>
      </c>
      <c r="K19" s="19">
        <v>227</v>
      </c>
      <c r="L19" s="19">
        <v>4420</v>
      </c>
      <c r="M19" s="19">
        <v>2070</v>
      </c>
      <c r="N19" s="19">
        <v>172</v>
      </c>
      <c r="O19" s="19">
        <v>2905</v>
      </c>
      <c r="P19" s="19">
        <v>1560</v>
      </c>
      <c r="Q19" s="19">
        <v>1345</v>
      </c>
      <c r="R19" s="19">
        <v>7792611</v>
      </c>
      <c r="S19" s="19">
        <v>3958825</v>
      </c>
      <c r="T19" s="58">
        <f t="shared" si="0"/>
        <v>32.017509920615822</v>
      </c>
      <c r="U19" s="58">
        <f t="shared" si="1"/>
        <v>63.023750734119346</v>
      </c>
      <c r="V19" s="58">
        <f t="shared" si="2"/>
        <v>62.321522168825346</v>
      </c>
      <c r="W19" s="42">
        <f t="shared" si="3"/>
        <v>0.11643286573146293</v>
      </c>
      <c r="X19" s="42">
        <f t="shared" si="4"/>
        <v>0.11774481193255512</v>
      </c>
      <c r="Y19" s="42">
        <f>'Órdenes y Medidas'!C22/'Denuncias-Renuncias'!G19</f>
        <v>0.24184368737474951</v>
      </c>
      <c r="Z19" s="42">
        <f>'Órdenes y Medidas'!C22/'Denuncias-Renuncias'!C19</f>
        <v>0.24456874189364461</v>
      </c>
    </row>
    <row r="20" spans="2:26" ht="20.100000000000001" customHeight="1" thickBot="1" x14ac:dyDescent="0.25">
      <c r="B20" s="4" t="s">
        <v>31</v>
      </c>
      <c r="C20" s="19">
        <v>28214</v>
      </c>
      <c r="D20" s="19">
        <v>17421</v>
      </c>
      <c r="E20" s="19">
        <v>10793</v>
      </c>
      <c r="F20" s="19">
        <v>63</v>
      </c>
      <c r="G20" s="19">
        <v>28955</v>
      </c>
      <c r="H20" s="19">
        <v>188</v>
      </c>
      <c r="I20" s="19">
        <v>18</v>
      </c>
      <c r="J20" s="19">
        <v>18866</v>
      </c>
      <c r="K20" s="19">
        <v>418</v>
      </c>
      <c r="L20" s="19">
        <v>4345</v>
      </c>
      <c r="M20" s="19">
        <v>3281</v>
      </c>
      <c r="N20" s="19">
        <v>1839</v>
      </c>
      <c r="O20" s="19">
        <v>3218</v>
      </c>
      <c r="P20" s="19">
        <v>1766</v>
      </c>
      <c r="Q20" s="19">
        <v>1452</v>
      </c>
      <c r="R20" s="19">
        <v>5097967</v>
      </c>
      <c r="S20" s="19">
        <v>2588006</v>
      </c>
      <c r="T20" s="58">
        <f t="shared" si="0"/>
        <v>56.797150707330985</v>
      </c>
      <c r="U20" s="58">
        <f t="shared" si="1"/>
        <v>111.8815025931161</v>
      </c>
      <c r="V20" s="58">
        <f t="shared" si="2"/>
        <v>109.01829439344422</v>
      </c>
      <c r="W20" s="42">
        <f t="shared" si="3"/>
        <v>0.11113797271628389</v>
      </c>
      <c r="X20" s="42">
        <f t="shared" si="4"/>
        <v>0.11405685120861983</v>
      </c>
      <c r="Y20" s="42">
        <f>'Órdenes y Medidas'!C23/'Denuncias-Renuncias'!G20</f>
        <v>0.18556380590571578</v>
      </c>
      <c r="Z20" s="42">
        <f>'Órdenes y Medidas'!C23/'Denuncias-Renuncias'!C20</f>
        <v>0.19043737151768625</v>
      </c>
    </row>
    <row r="21" spans="2:26" ht="20.100000000000001" customHeight="1" thickBot="1" x14ac:dyDescent="0.25">
      <c r="B21" s="4" t="s">
        <v>32</v>
      </c>
      <c r="C21" s="19">
        <v>2962</v>
      </c>
      <c r="D21" s="19">
        <v>2515</v>
      </c>
      <c r="E21" s="19">
        <v>447</v>
      </c>
      <c r="F21" s="19">
        <v>11</v>
      </c>
      <c r="G21" s="19">
        <v>4125</v>
      </c>
      <c r="H21" s="19">
        <v>61</v>
      </c>
      <c r="I21" s="19">
        <v>10</v>
      </c>
      <c r="J21" s="19">
        <v>2375</v>
      </c>
      <c r="K21" s="19">
        <v>41</v>
      </c>
      <c r="L21" s="19">
        <v>580</v>
      </c>
      <c r="M21" s="19">
        <v>177</v>
      </c>
      <c r="N21" s="19">
        <v>881</v>
      </c>
      <c r="O21" s="19">
        <v>135</v>
      </c>
      <c r="P21" s="19">
        <v>103</v>
      </c>
      <c r="Q21" s="19">
        <v>32</v>
      </c>
      <c r="R21" s="19">
        <v>1054776</v>
      </c>
      <c r="S21" s="19">
        <v>533313</v>
      </c>
      <c r="T21" s="58">
        <f t="shared" si="0"/>
        <v>39.107829529682128</v>
      </c>
      <c r="U21" s="58">
        <f t="shared" si="1"/>
        <v>77.346698842893389</v>
      </c>
      <c r="V21" s="58">
        <f t="shared" si="2"/>
        <v>55.539617447915198</v>
      </c>
      <c r="W21" s="42">
        <f t="shared" si="3"/>
        <v>3.272727272727273E-2</v>
      </c>
      <c r="X21" s="42">
        <f t="shared" si="4"/>
        <v>4.5577312626603646E-2</v>
      </c>
      <c r="Y21" s="42">
        <f>'Órdenes y Medidas'!C24/'Denuncias-Renuncias'!G21</f>
        <v>0.192</v>
      </c>
      <c r="Z21" s="42">
        <f>'Órdenes y Medidas'!C24/'Denuncias-Renuncias'!C21</f>
        <v>0.26738690074274141</v>
      </c>
    </row>
    <row r="22" spans="2:26" ht="20.100000000000001" customHeight="1" thickBot="1" x14ac:dyDescent="0.25">
      <c r="B22" s="4" t="s">
        <v>33</v>
      </c>
      <c r="C22" s="19">
        <v>7438</v>
      </c>
      <c r="D22" s="19">
        <v>5833</v>
      </c>
      <c r="E22" s="19">
        <v>1605</v>
      </c>
      <c r="F22" s="19">
        <v>78</v>
      </c>
      <c r="G22" s="19">
        <v>7483</v>
      </c>
      <c r="H22" s="19">
        <v>91</v>
      </c>
      <c r="I22" s="19">
        <v>8</v>
      </c>
      <c r="J22" s="19">
        <v>5652</v>
      </c>
      <c r="K22" s="19">
        <v>138</v>
      </c>
      <c r="L22" s="19">
        <v>1109</v>
      </c>
      <c r="M22" s="19">
        <v>391</v>
      </c>
      <c r="N22" s="19">
        <v>94</v>
      </c>
      <c r="O22" s="19">
        <v>493</v>
      </c>
      <c r="P22" s="19">
        <v>355</v>
      </c>
      <c r="Q22" s="19">
        <v>138</v>
      </c>
      <c r="R22" s="19">
        <v>2690464</v>
      </c>
      <c r="S22" s="19">
        <v>1395756</v>
      </c>
      <c r="T22" s="58">
        <f t="shared" si="0"/>
        <v>27.813046374157022</v>
      </c>
      <c r="U22" s="58">
        <f t="shared" si="1"/>
        <v>53.612522532591655</v>
      </c>
      <c r="V22" s="58">
        <f t="shared" si="2"/>
        <v>53.290116610639679</v>
      </c>
      <c r="W22" s="42">
        <f t="shared" si="3"/>
        <v>6.5882667379393287E-2</v>
      </c>
      <c r="X22" s="42">
        <f t="shared" si="4"/>
        <v>6.6281258402796445E-2</v>
      </c>
      <c r="Y22" s="42">
        <f>'Órdenes y Medidas'!C25/'Denuncias-Renuncias'!G22</f>
        <v>0.25765067486302284</v>
      </c>
      <c r="Z22" s="42">
        <f>'Órdenes y Medidas'!C25/'Denuncias-Renuncias'!C22</f>
        <v>0.25920946490992203</v>
      </c>
    </row>
    <row r="23" spans="2:26" ht="20.100000000000001" customHeight="1" thickBot="1" x14ac:dyDescent="0.25">
      <c r="B23" s="4" t="s">
        <v>34</v>
      </c>
      <c r="C23" s="19">
        <v>29002</v>
      </c>
      <c r="D23" s="19">
        <v>16107</v>
      </c>
      <c r="E23" s="19">
        <v>12895</v>
      </c>
      <c r="F23" s="19">
        <v>11</v>
      </c>
      <c r="G23" s="19">
        <v>30032</v>
      </c>
      <c r="H23" s="19">
        <v>762</v>
      </c>
      <c r="I23" s="19">
        <v>64</v>
      </c>
      <c r="J23" s="19">
        <v>20686</v>
      </c>
      <c r="K23" s="19">
        <v>617</v>
      </c>
      <c r="L23" s="19">
        <v>5648</v>
      </c>
      <c r="M23" s="19">
        <v>1459</v>
      </c>
      <c r="N23" s="19">
        <v>796</v>
      </c>
      <c r="O23" s="19">
        <v>3038</v>
      </c>
      <c r="P23" s="19">
        <v>1570</v>
      </c>
      <c r="Q23" s="19">
        <v>1468</v>
      </c>
      <c r="R23" s="19">
        <v>6750336</v>
      </c>
      <c r="S23" s="19">
        <v>3520182</v>
      </c>
      <c r="T23" s="58">
        <f t="shared" si="0"/>
        <v>44.48963725657508</v>
      </c>
      <c r="U23" s="58">
        <f t="shared" si="1"/>
        <v>85.313770708446313</v>
      </c>
      <c r="V23" s="58">
        <f t="shared" si="2"/>
        <v>82.387785631538364</v>
      </c>
      <c r="W23" s="42">
        <f t="shared" si="3"/>
        <v>0.10115876398508258</v>
      </c>
      <c r="X23" s="42">
        <f t="shared" si="4"/>
        <v>0.10475139645541687</v>
      </c>
      <c r="Y23" s="42">
        <f>'Órdenes y Medidas'!C26/'Denuncias-Renuncias'!G23</f>
        <v>0.20637986148108683</v>
      </c>
      <c r="Z23" s="42">
        <f>'Órdenes y Medidas'!C26/'Denuncias-Renuncias'!C23</f>
        <v>0.21370939935176883</v>
      </c>
    </row>
    <row r="24" spans="2:26" ht="20.100000000000001" customHeight="1" thickBot="1" x14ac:dyDescent="0.25">
      <c r="B24" s="4" t="s">
        <v>35</v>
      </c>
      <c r="C24" s="19">
        <v>8859</v>
      </c>
      <c r="D24" s="19">
        <v>5649</v>
      </c>
      <c r="E24" s="19">
        <v>3210</v>
      </c>
      <c r="F24" s="19">
        <v>50</v>
      </c>
      <c r="G24" s="19">
        <v>8898</v>
      </c>
      <c r="H24" s="19">
        <v>6</v>
      </c>
      <c r="I24" s="19">
        <v>0</v>
      </c>
      <c r="J24" s="19">
        <v>6702</v>
      </c>
      <c r="K24" s="19">
        <v>213</v>
      </c>
      <c r="L24" s="19">
        <v>1461</v>
      </c>
      <c r="M24" s="19">
        <v>504</v>
      </c>
      <c r="N24" s="19">
        <v>12</v>
      </c>
      <c r="O24" s="19">
        <v>456</v>
      </c>
      <c r="P24" s="19">
        <v>253</v>
      </c>
      <c r="Q24" s="19">
        <v>203</v>
      </c>
      <c r="R24" s="19">
        <v>1531878</v>
      </c>
      <c r="S24" s="19">
        <v>764470</v>
      </c>
      <c r="T24" s="58">
        <f t="shared" si="0"/>
        <v>58.08556556070392</v>
      </c>
      <c r="U24" s="58">
        <f t="shared" si="1"/>
        <v>116.39436472327232</v>
      </c>
      <c r="V24" s="58">
        <f t="shared" si="2"/>
        <v>115.884207359347</v>
      </c>
      <c r="W24" s="42">
        <f t="shared" si="3"/>
        <v>5.124747134187458E-2</v>
      </c>
      <c r="X24" s="42">
        <f t="shared" si="4"/>
        <v>5.1473078225533354E-2</v>
      </c>
      <c r="Y24" s="42">
        <f>'Órdenes y Medidas'!C27/'Denuncias-Renuncias'!G24</f>
        <v>0.19375140481006967</v>
      </c>
      <c r="Z24" s="42">
        <f>'Órdenes y Medidas'!C27/'Denuncias-Renuncias'!C24</f>
        <v>0.19460435715091998</v>
      </c>
    </row>
    <row r="25" spans="2:26" ht="20.100000000000001" customHeight="1" thickBot="1" x14ac:dyDescent="0.25">
      <c r="B25" s="4" t="s">
        <v>36</v>
      </c>
      <c r="C25" s="19">
        <v>3017</v>
      </c>
      <c r="D25" s="19">
        <v>1448</v>
      </c>
      <c r="E25" s="19">
        <v>1569</v>
      </c>
      <c r="F25" s="19">
        <v>4</v>
      </c>
      <c r="G25" s="19">
        <v>3017</v>
      </c>
      <c r="H25" s="19">
        <v>4</v>
      </c>
      <c r="I25" s="19">
        <v>3</v>
      </c>
      <c r="J25" s="19">
        <v>2089</v>
      </c>
      <c r="K25" s="19">
        <v>86</v>
      </c>
      <c r="L25" s="19">
        <v>550</v>
      </c>
      <c r="M25" s="19">
        <v>254</v>
      </c>
      <c r="N25" s="19">
        <v>31</v>
      </c>
      <c r="O25" s="19">
        <v>38</v>
      </c>
      <c r="P25" s="19">
        <v>20</v>
      </c>
      <c r="Q25" s="19">
        <v>18</v>
      </c>
      <c r="R25" s="19">
        <v>664117</v>
      </c>
      <c r="S25" s="19">
        <v>335497</v>
      </c>
      <c r="T25" s="58">
        <f t="shared" si="0"/>
        <v>45.428742224638128</v>
      </c>
      <c r="U25" s="58">
        <f t="shared" si="1"/>
        <v>89.926288461595789</v>
      </c>
      <c r="V25" s="58">
        <f t="shared" si="2"/>
        <v>89.926288461595789</v>
      </c>
      <c r="W25" s="42">
        <f t="shared" si="3"/>
        <v>1.2595293337752734E-2</v>
      </c>
      <c r="X25" s="42">
        <f t="shared" si="4"/>
        <v>1.2595293337752734E-2</v>
      </c>
      <c r="Y25" s="42">
        <f>'Órdenes y Medidas'!C28/'Denuncias-Renuncias'!G25</f>
        <v>0.15876698707325157</v>
      </c>
      <c r="Z25" s="42">
        <f>'Órdenes y Medidas'!C28/'Denuncias-Renuncias'!C25</f>
        <v>0.15876698707325157</v>
      </c>
    </row>
    <row r="26" spans="2:26" ht="20.100000000000001" customHeight="1" thickBot="1" x14ac:dyDescent="0.25">
      <c r="B26" s="5" t="s">
        <v>37</v>
      </c>
      <c r="C26" s="19">
        <v>6468</v>
      </c>
      <c r="D26" s="19">
        <v>3610</v>
      </c>
      <c r="E26" s="19">
        <v>2858</v>
      </c>
      <c r="F26" s="19">
        <v>22</v>
      </c>
      <c r="G26" s="19">
        <v>6512</v>
      </c>
      <c r="H26" s="19">
        <v>180</v>
      </c>
      <c r="I26" s="19">
        <v>6</v>
      </c>
      <c r="J26" s="19">
        <v>4431</v>
      </c>
      <c r="K26" s="19">
        <v>38</v>
      </c>
      <c r="L26" s="19">
        <v>1527</v>
      </c>
      <c r="M26" s="19">
        <v>275</v>
      </c>
      <c r="N26" s="19">
        <v>55</v>
      </c>
      <c r="O26" s="19">
        <v>484</v>
      </c>
      <c r="P26" s="19">
        <v>281</v>
      </c>
      <c r="Q26" s="19">
        <v>203</v>
      </c>
      <c r="R26" s="19">
        <v>2208174</v>
      </c>
      <c r="S26" s="19">
        <v>1134581</v>
      </c>
      <c r="T26" s="58">
        <f t="shared" si="0"/>
        <v>29.490429649112794</v>
      </c>
      <c r="U26" s="58">
        <f t="shared" si="1"/>
        <v>57.39563768474882</v>
      </c>
      <c r="V26" s="58">
        <f t="shared" si="2"/>
        <v>57.007829322014025</v>
      </c>
      <c r="W26" s="42">
        <f t="shared" si="3"/>
        <v>7.4324324324324328E-2</v>
      </c>
      <c r="X26" s="42">
        <f t="shared" si="4"/>
        <v>7.4829931972789115E-2</v>
      </c>
      <c r="Y26" s="42">
        <f>'Órdenes y Medidas'!C29/'Denuncias-Renuncias'!G26</f>
        <v>0.17137592137592136</v>
      </c>
      <c r="Z26" s="42">
        <f>'Órdenes y Medidas'!C29/'Denuncias-Renuncias'!C26</f>
        <v>0.17254174397031541</v>
      </c>
    </row>
    <row r="27" spans="2:26" ht="20.100000000000001" customHeight="1" thickBot="1" x14ac:dyDescent="0.25">
      <c r="B27" s="6" t="s">
        <v>38</v>
      </c>
      <c r="C27" s="20">
        <v>961</v>
      </c>
      <c r="D27" s="20">
        <v>568</v>
      </c>
      <c r="E27" s="20">
        <v>393</v>
      </c>
      <c r="F27" s="20">
        <v>6</v>
      </c>
      <c r="G27" s="20">
        <v>983</v>
      </c>
      <c r="H27" s="20">
        <v>2</v>
      </c>
      <c r="I27" s="20">
        <v>0</v>
      </c>
      <c r="J27" s="20">
        <v>948</v>
      </c>
      <c r="K27" s="20">
        <v>2</v>
      </c>
      <c r="L27" s="20">
        <v>15</v>
      </c>
      <c r="M27" s="20">
        <v>2</v>
      </c>
      <c r="N27" s="20">
        <v>14</v>
      </c>
      <c r="O27" s="20">
        <v>167</v>
      </c>
      <c r="P27" s="20">
        <v>94</v>
      </c>
      <c r="Q27" s="20">
        <v>73</v>
      </c>
      <c r="R27" s="20">
        <v>319892</v>
      </c>
      <c r="S27" s="20">
        <v>162041</v>
      </c>
      <c r="T27" s="58">
        <f t="shared" si="0"/>
        <v>30.729121078363949</v>
      </c>
      <c r="U27" s="58">
        <f t="shared" si="1"/>
        <v>60.663659197363636</v>
      </c>
      <c r="V27" s="58">
        <f t="shared" si="2"/>
        <v>59.305978116649491</v>
      </c>
      <c r="W27" s="43">
        <f t="shared" si="3"/>
        <v>0.16988809766022381</v>
      </c>
      <c r="X27" s="43">
        <f t="shared" si="4"/>
        <v>0.17377731529656607</v>
      </c>
      <c r="Y27" s="43">
        <f>'Órdenes y Medidas'!C30/'Denuncias-Renuncias'!G27</f>
        <v>0.34384537131230924</v>
      </c>
      <c r="Z27" s="43">
        <f>'Órdenes y Medidas'!C30/'Denuncias-Renuncias'!C27</f>
        <v>0.35171696149843912</v>
      </c>
    </row>
    <row r="28" spans="2:26" ht="20.100000000000001" customHeight="1" thickBot="1" x14ac:dyDescent="0.25">
      <c r="B28" s="7" t="s">
        <v>39</v>
      </c>
      <c r="C28" s="9">
        <f>SUM(C11:C27)</f>
        <v>193521</v>
      </c>
      <c r="D28" s="9">
        <f t="shared" ref="D28:Q28" si="5">SUM(D11:D27)</f>
        <v>125826</v>
      </c>
      <c r="E28" s="9">
        <f t="shared" si="5"/>
        <v>67695</v>
      </c>
      <c r="F28" s="9">
        <f t="shared" si="5"/>
        <v>535</v>
      </c>
      <c r="G28" s="9">
        <f t="shared" si="5"/>
        <v>199282</v>
      </c>
      <c r="H28" s="9">
        <f t="shared" si="5"/>
        <v>2362</v>
      </c>
      <c r="I28" s="9">
        <f t="shared" si="5"/>
        <v>370</v>
      </c>
      <c r="J28" s="9">
        <f t="shared" si="5"/>
        <v>138982</v>
      </c>
      <c r="K28" s="9">
        <f t="shared" si="5"/>
        <v>3239</v>
      </c>
      <c r="L28" s="9">
        <f t="shared" si="5"/>
        <v>31664</v>
      </c>
      <c r="M28" s="9">
        <f t="shared" si="5"/>
        <v>15821</v>
      </c>
      <c r="N28" s="9">
        <f t="shared" si="5"/>
        <v>6844</v>
      </c>
      <c r="O28" s="9">
        <f t="shared" si="5"/>
        <v>19500</v>
      </c>
      <c r="P28" s="9">
        <f t="shared" si="5"/>
        <v>11008</v>
      </c>
      <c r="Q28" s="9">
        <f t="shared" si="5"/>
        <v>8492</v>
      </c>
      <c r="R28" s="9">
        <f>SUM(R11:R27)</f>
        <v>47475420</v>
      </c>
      <c r="S28" s="9">
        <f>SUM(S11:S27)</f>
        <v>24210039</v>
      </c>
      <c r="T28" s="59">
        <f t="shared" si="0"/>
        <v>41.975826648821638</v>
      </c>
      <c r="U28" s="59">
        <f t="shared" si="1"/>
        <v>82.31378726816591</v>
      </c>
      <c r="V28" s="59">
        <f t="shared" si="2"/>
        <v>79.93419589286907</v>
      </c>
      <c r="W28" s="44">
        <f t="shared" si="3"/>
        <v>9.785128611716061E-2</v>
      </c>
      <c r="X28" s="44">
        <f t="shared" si="4"/>
        <v>0.10076425814252717</v>
      </c>
      <c r="Y28" s="44">
        <f>'Órdenes y Medidas'!C31/'Denuncias-Renuncias'!G28</f>
        <v>0.21324053351531999</v>
      </c>
      <c r="Z28" s="44">
        <f>'Órdenes y Medidas'!C31/'Denuncias-Renuncias'!C28</f>
        <v>0.21958857178290728</v>
      </c>
    </row>
    <row r="29" spans="2:26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1" spans="2:26" ht="26.25" customHeight="1" x14ac:dyDescent="0.2">
      <c r="B31" s="83" t="s">
        <v>264</v>
      </c>
      <c r="C31" s="83"/>
      <c r="D31" s="83"/>
      <c r="E31" s="83"/>
      <c r="F31" s="83"/>
      <c r="G31" s="83"/>
      <c r="H31" s="83"/>
      <c r="T31" s="53"/>
      <c r="U31" s="53"/>
    </row>
    <row r="32" spans="2:26" x14ac:dyDescent="0.2">
      <c r="T32" s="53"/>
      <c r="U32" s="53"/>
    </row>
    <row r="33" spans="18:21" x14ac:dyDescent="0.2">
      <c r="T33" s="53"/>
      <c r="U33" s="53"/>
    </row>
    <row r="34" spans="18:21" x14ac:dyDescent="0.2">
      <c r="T34" s="53"/>
      <c r="U34" s="53"/>
    </row>
    <row r="35" spans="18:21" x14ac:dyDescent="0.2">
      <c r="R35" t="s">
        <v>265</v>
      </c>
      <c r="T35" s="53"/>
      <c r="U35" s="53"/>
    </row>
    <row r="36" spans="18:21" x14ac:dyDescent="0.2">
      <c r="T36" s="53"/>
      <c r="U36" s="53"/>
    </row>
    <row r="37" spans="18:21" x14ac:dyDescent="0.2">
      <c r="T37" s="53"/>
      <c r="U37" s="53"/>
    </row>
    <row r="38" spans="18:21" x14ac:dyDescent="0.2">
      <c r="T38" s="53"/>
      <c r="U38" s="53"/>
    </row>
    <row r="39" spans="18:21" x14ac:dyDescent="0.2">
      <c r="T39" s="53"/>
      <c r="U39" s="53"/>
    </row>
    <row r="40" spans="18:21" x14ac:dyDescent="0.2">
      <c r="T40" s="53"/>
      <c r="U40" s="53"/>
    </row>
    <row r="41" spans="18:21" x14ac:dyDescent="0.2">
      <c r="T41" s="53"/>
      <c r="U41" s="53"/>
    </row>
    <row r="42" spans="18:21" x14ac:dyDescent="0.2">
      <c r="T42" s="53"/>
      <c r="U42" s="53"/>
    </row>
    <row r="43" spans="18:21" x14ac:dyDescent="0.2">
      <c r="T43" s="53"/>
      <c r="U43" s="53"/>
    </row>
    <row r="44" spans="18:21" x14ac:dyDescent="0.2">
      <c r="T44" s="53"/>
      <c r="U44" s="53"/>
    </row>
    <row r="45" spans="18:21" x14ac:dyDescent="0.2">
      <c r="T45" s="53"/>
      <c r="U45" s="53"/>
    </row>
    <row r="46" spans="18:21" x14ac:dyDescent="0.2">
      <c r="T46" s="53"/>
      <c r="U46" s="53"/>
    </row>
    <row r="47" spans="18:21" x14ac:dyDescent="0.2">
      <c r="T47" s="53"/>
      <c r="U47" s="53"/>
    </row>
  </sheetData>
  <mergeCells count="21"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  <mergeCell ref="B31:H31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topLeftCell="A8"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90" t="s">
        <v>202</v>
      </c>
      <c r="D9" s="90" t="s">
        <v>179</v>
      </c>
      <c r="E9" s="91" t="s">
        <v>180</v>
      </c>
      <c r="F9" s="92"/>
      <c r="G9" s="93"/>
      <c r="H9" s="93" t="s">
        <v>201</v>
      </c>
      <c r="I9" s="90" t="s">
        <v>182</v>
      </c>
    </row>
    <row r="10" spans="2:9" ht="83.25" customHeight="1" x14ac:dyDescent="0.2">
      <c r="B10" s="10"/>
      <c r="C10" s="90"/>
      <c r="D10" s="90"/>
      <c r="E10" s="45" t="s">
        <v>195</v>
      </c>
      <c r="F10" s="46" t="s">
        <v>196</v>
      </c>
      <c r="G10" s="47" t="s">
        <v>197</v>
      </c>
      <c r="H10" s="93"/>
      <c r="I10" s="90"/>
    </row>
    <row r="11" spans="2:9" ht="20.100000000000001" customHeight="1" thickBot="1" x14ac:dyDescent="0.25">
      <c r="B11" s="3" t="s">
        <v>22</v>
      </c>
      <c r="C11" s="39">
        <f>'Denuncias-Renuncias'!H11/'Denuncias-Renuncias'!$G11</f>
        <v>7.490728688262888E-3</v>
      </c>
      <c r="D11" s="39">
        <f>'Denuncias-Renuncias'!I11/'Denuncias-Renuncias'!G11</f>
        <v>1.5472652700346293E-3</v>
      </c>
      <c r="E11" s="39">
        <f>'Denuncias-Renuncias'!J11/'Denuncias-Renuncias'!G11</f>
        <v>0.73416509074833602</v>
      </c>
      <c r="F11" s="39">
        <f>'Denuncias-Renuncias'!K11/'Denuncias-Renuncias'!G11</f>
        <v>1.1297492447871897E-2</v>
      </c>
      <c r="G11" s="39">
        <f>'Denuncias-Renuncias'!L11/'Denuncias-Renuncias'!G11</f>
        <v>0.1302895596433922</v>
      </c>
      <c r="H11" s="39">
        <f>'Denuncias-Renuncias'!M11/'Denuncias-Renuncias'!G11</f>
        <v>7.448977085738144E-2</v>
      </c>
      <c r="I11" s="39">
        <f>'Denuncias-Renuncias'!N11/'Denuncias-Renuncias'!G11</f>
        <v>4.0720092344720876E-2</v>
      </c>
    </row>
    <row r="12" spans="2:9" ht="20.100000000000001" customHeight="1" thickBot="1" x14ac:dyDescent="0.25">
      <c r="B12" s="4" t="s">
        <v>23</v>
      </c>
      <c r="C12" s="39">
        <f>'Denuncias-Renuncias'!H12/'Denuncias-Renuncias'!$G12</f>
        <v>6.0037523452157598E-3</v>
      </c>
      <c r="D12" s="39">
        <f>'Denuncias-Renuncias'!I12/'Denuncias-Renuncias'!G12</f>
        <v>1.3133208255159475E-3</v>
      </c>
      <c r="E12" s="39">
        <f>'Denuncias-Renuncias'!J12/'Denuncias-Renuncias'!G12</f>
        <v>0.60656660412757979</v>
      </c>
      <c r="F12" s="39">
        <f>'Denuncias-Renuncias'!K12/'Denuncias-Renuncias'!G12</f>
        <v>4.0150093808630397E-2</v>
      </c>
      <c r="G12" s="39">
        <f>'Denuncias-Renuncias'!L12/'Denuncias-Renuncias'!G12</f>
        <v>0.22307692307692309</v>
      </c>
      <c r="H12" s="39">
        <f>'Denuncias-Renuncias'!M12/'Denuncias-Renuncias'!G12</f>
        <v>0.1099437148217636</v>
      </c>
      <c r="I12" s="39">
        <f>'Denuncias-Renuncias'!N12/'Denuncias-Renuncias'!G12</f>
        <v>1.2945590994371483E-2</v>
      </c>
    </row>
    <row r="13" spans="2:9" ht="20.100000000000001" customHeight="1" thickBot="1" x14ac:dyDescent="0.25">
      <c r="B13" s="4" t="s">
        <v>24</v>
      </c>
      <c r="C13" s="39">
        <f>'Denuncias-Renuncias'!H13/'Denuncias-Renuncias'!$G13</f>
        <v>4.0721349621873184E-3</v>
      </c>
      <c r="D13" s="39">
        <f>'Denuncias-Renuncias'!I13/'Denuncias-Renuncias'!G13</f>
        <v>2.3269342641070389E-3</v>
      </c>
      <c r="E13" s="39">
        <f>'Denuncias-Renuncias'!J13/'Denuncias-Renuncias'!G13</f>
        <v>0.67946480511925533</v>
      </c>
      <c r="F13" s="39">
        <f>'Denuncias-Renuncias'!K13/'Denuncias-Renuncias'!G13</f>
        <v>1.1052937754508435E-2</v>
      </c>
      <c r="G13" s="39">
        <f>'Denuncias-Renuncias'!L13/'Denuncias-Renuncias'!G13</f>
        <v>0.15648632926119838</v>
      </c>
      <c r="H13" s="39">
        <f>'Denuncias-Renuncias'!M13/'Denuncias-Renuncias'!G13</f>
        <v>0.11896451425247237</v>
      </c>
      <c r="I13" s="39">
        <f>'Denuncias-Renuncias'!N13/'Denuncias-Renuncias'!G13</f>
        <v>2.7632344386271088E-2</v>
      </c>
    </row>
    <row r="14" spans="2:9" ht="20.100000000000001" customHeight="1" thickBot="1" x14ac:dyDescent="0.25">
      <c r="B14" s="4" t="s">
        <v>25</v>
      </c>
      <c r="C14" s="39">
        <f>'Denuncias-Renuncias'!H14/'Denuncias-Renuncias'!$G14</f>
        <v>2.1364835993464875E-2</v>
      </c>
      <c r="D14" s="39">
        <f>'Denuncias-Renuncias'!I14/'Denuncias-Renuncias'!G14</f>
        <v>8.2945833856981274E-3</v>
      </c>
      <c r="E14" s="39">
        <f>'Denuncias-Renuncias'!J14/'Denuncias-Renuncias'!G14</f>
        <v>0.66243559130325502</v>
      </c>
      <c r="F14" s="39">
        <f>'Denuncias-Renuncias'!K14/'Denuncias-Renuncias'!G14</f>
        <v>2.8654015332411714E-2</v>
      </c>
      <c r="G14" s="39">
        <f>'Denuncias-Renuncias'!L14/'Denuncias-Renuncias'!G14</f>
        <v>0.15897951489254744</v>
      </c>
      <c r="H14" s="39">
        <f>'Denuncias-Renuncias'!M14/'Denuncias-Renuncias'!G14</f>
        <v>0.11800929998743245</v>
      </c>
      <c r="I14" s="39">
        <f>'Denuncias-Renuncias'!N14/'Denuncias-Renuncias'!G14</f>
        <v>2.2621591051903982E-3</v>
      </c>
    </row>
    <row r="15" spans="2:9" ht="20.100000000000001" customHeight="1" thickBot="1" x14ac:dyDescent="0.25">
      <c r="B15" s="4" t="s">
        <v>26</v>
      </c>
      <c r="C15" s="39">
        <f>'Denuncias-Renuncias'!H15/'Denuncias-Renuncias'!$G15</f>
        <v>8.4790209790209792E-3</v>
      </c>
      <c r="D15" s="39">
        <f>'Denuncias-Renuncias'!I15/'Denuncias-Renuncias'!G15</f>
        <v>6.993006993006993E-4</v>
      </c>
      <c r="E15" s="39">
        <f>'Denuncias-Renuncias'!J15/'Denuncias-Renuncias'!G15</f>
        <v>0.62622377622377623</v>
      </c>
      <c r="F15" s="39">
        <f>'Denuncias-Renuncias'!K15/'Denuncias-Renuncias'!G15</f>
        <v>1.9842657342657343E-2</v>
      </c>
      <c r="G15" s="39">
        <f>'Denuncias-Renuncias'!L15/'Denuncias-Renuncias'!G15</f>
        <v>0.16171328671328672</v>
      </c>
      <c r="H15" s="39">
        <f>'Denuncias-Renuncias'!M15/'Denuncias-Renuncias'!G15</f>
        <v>0.14650349650349651</v>
      </c>
      <c r="I15" s="39">
        <f>'Denuncias-Renuncias'!N15/'Denuncias-Renuncias'!G15</f>
        <v>3.653846153846154E-2</v>
      </c>
    </row>
    <row r="16" spans="2:9" ht="20.100000000000001" customHeight="1" thickBot="1" x14ac:dyDescent="0.25">
      <c r="B16" s="4" t="s">
        <v>27</v>
      </c>
      <c r="C16" s="39">
        <f>'Denuncias-Renuncias'!H16/'Denuncias-Renuncias'!$G16</f>
        <v>8.0256821829855531E-3</v>
      </c>
      <c r="D16" s="39">
        <f>'Denuncias-Renuncias'!I16/'Denuncias-Renuncias'!G16</f>
        <v>8.0256821829855537E-4</v>
      </c>
      <c r="E16" s="39">
        <f>'Denuncias-Renuncias'!J16/'Denuncias-Renuncias'!G16</f>
        <v>0.5501605136436597</v>
      </c>
      <c r="F16" s="39">
        <f>'Denuncias-Renuncias'!K16/'Denuncias-Renuncias'!G16</f>
        <v>2.7688603531300159E-2</v>
      </c>
      <c r="G16" s="39">
        <f>'Denuncias-Renuncias'!L16/'Denuncias-Renuncias'!G16</f>
        <v>0.1476725521669342</v>
      </c>
      <c r="H16" s="39">
        <f>'Denuncias-Renuncias'!M16/'Denuncias-Renuncias'!G16</f>
        <v>5.1364365971107544E-2</v>
      </c>
      <c r="I16" s="39">
        <f>'Denuncias-Renuncias'!N16/'Denuncias-Renuncias'!G16</f>
        <v>0.21428571428571427</v>
      </c>
    </row>
    <row r="17" spans="2:9" ht="20.100000000000001" customHeight="1" thickBot="1" x14ac:dyDescent="0.25">
      <c r="B17" s="4" t="s">
        <v>28</v>
      </c>
      <c r="C17" s="39">
        <f>'Denuncias-Renuncias'!H17/'Denuncias-Renuncias'!$G17</f>
        <v>3.4629308987879741E-3</v>
      </c>
      <c r="D17" s="39">
        <f>'Denuncias-Renuncias'!I17/'Denuncias-Renuncias'!G17</f>
        <v>7.5554855973555797E-3</v>
      </c>
      <c r="E17" s="39">
        <f>'Denuncias-Renuncias'!J17/'Denuncias-Renuncias'!G17</f>
        <v>0.78089091767668817</v>
      </c>
      <c r="F17" s="39">
        <f>'Denuncias-Renuncias'!K17/'Denuncias-Renuncias'!G17</f>
        <v>1.4009129545096805E-2</v>
      </c>
      <c r="G17" s="39">
        <f>'Denuncias-Renuncias'!L17/'Denuncias-Renuncias'!G17</f>
        <v>0.15866519754446717</v>
      </c>
      <c r="H17" s="39">
        <f>'Denuncias-Renuncias'!M17/'Denuncias-Renuncias'!G17</f>
        <v>3.0694160239257043E-2</v>
      </c>
      <c r="I17" s="39">
        <f>'Denuncias-Renuncias'!N17/'Denuncias-Renuncias'!G17</f>
        <v>4.7221784983472372E-3</v>
      </c>
    </row>
    <row r="18" spans="2:9" ht="20.100000000000001" customHeight="1" thickBot="1" x14ac:dyDescent="0.25">
      <c r="B18" s="4" t="s">
        <v>29</v>
      </c>
      <c r="C18" s="39">
        <f>'Denuncias-Renuncias'!H18/'Denuncias-Renuncias'!$G18</f>
        <v>8.4848484848484857E-3</v>
      </c>
      <c r="D18" s="39">
        <f>'Denuncias-Renuncias'!I18/'Denuncias-Renuncias'!G18</f>
        <v>1.8181818181818182E-3</v>
      </c>
      <c r="E18" s="39">
        <f>'Denuncias-Renuncias'!J18/'Denuncias-Renuncias'!G18</f>
        <v>0.80939393939393944</v>
      </c>
      <c r="F18" s="39">
        <f>'Denuncias-Renuncias'!K18/'Denuncias-Renuncias'!G18</f>
        <v>2.0303030303030302E-2</v>
      </c>
      <c r="G18" s="39">
        <f>'Denuncias-Renuncias'!L18/'Denuncias-Renuncias'!G18</f>
        <v>7.3636363636363639E-2</v>
      </c>
      <c r="H18" s="39">
        <f>'Denuncias-Renuncias'!M18/'Denuncias-Renuncias'!G18</f>
        <v>6.6969696969696971E-2</v>
      </c>
      <c r="I18" s="39">
        <f>'Denuncias-Renuncias'!N18/'Denuncias-Renuncias'!G18</f>
        <v>1.9393939393939394E-2</v>
      </c>
    </row>
    <row r="19" spans="2:9" ht="20.100000000000001" customHeight="1" thickBot="1" x14ac:dyDescent="0.25">
      <c r="B19" s="4" t="s">
        <v>30</v>
      </c>
      <c r="C19" s="39">
        <f>'Denuncias-Renuncias'!H19/'Denuncias-Renuncias'!$G19</f>
        <v>1.4108216432865731E-2</v>
      </c>
      <c r="D19" s="39">
        <f>'Denuncias-Renuncias'!I19/'Denuncias-Renuncias'!G19</f>
        <v>1.8837675350701403E-3</v>
      </c>
      <c r="E19" s="39">
        <f>'Denuncias-Renuncias'!J19/'Denuncias-Renuncias'!G19</f>
        <v>0.70789579158316629</v>
      </c>
      <c r="F19" s="39">
        <f>'Denuncias-Renuncias'!K19/'Denuncias-Renuncias'!G19</f>
        <v>9.0981963927855708E-3</v>
      </c>
      <c r="G19" s="39">
        <f>'Denuncias-Renuncias'!L19/'Denuncias-Renuncias'!G19</f>
        <v>0.17715430861723447</v>
      </c>
      <c r="H19" s="39">
        <f>'Denuncias-Renuncias'!M19/'Denuncias-Renuncias'!G19</f>
        <v>8.2965931863727457E-2</v>
      </c>
      <c r="I19" s="39">
        <f>'Denuncias-Renuncias'!N19/'Denuncias-Renuncias'!G19</f>
        <v>6.8937875751503008E-3</v>
      </c>
    </row>
    <row r="20" spans="2:9" ht="20.100000000000001" customHeight="1" thickBot="1" x14ac:dyDescent="0.25">
      <c r="B20" s="4" t="s">
        <v>31</v>
      </c>
      <c r="C20" s="39">
        <f>'Denuncias-Renuncias'!H20/'Denuncias-Renuncias'!$G20</f>
        <v>6.4928337074771194E-3</v>
      </c>
      <c r="D20" s="39">
        <f>'Denuncias-Renuncias'!I20/'Denuncias-Renuncias'!G20</f>
        <v>6.2165429114142631E-4</v>
      </c>
      <c r="E20" s="39">
        <f>'Denuncias-Renuncias'!J20/'Denuncias-Renuncias'!G20</f>
        <v>0.65156276981523054</v>
      </c>
      <c r="F20" s="39">
        <f>'Denuncias-Renuncias'!K20/'Denuncias-Renuncias'!G20</f>
        <v>1.4436194094284234E-2</v>
      </c>
      <c r="G20" s="39">
        <f>'Denuncias-Renuncias'!L20/'Denuncias-Renuncias'!G20</f>
        <v>0.15006043861163876</v>
      </c>
      <c r="H20" s="39">
        <f>'Denuncias-Renuncias'!M20/'Denuncias-Renuncias'!G20</f>
        <v>0.11331376273527888</v>
      </c>
      <c r="I20" s="39">
        <f>'Denuncias-Renuncias'!N20/'Denuncias-Renuncias'!G20</f>
        <v>6.3512346744949058E-2</v>
      </c>
    </row>
    <row r="21" spans="2:9" ht="20.100000000000001" customHeight="1" thickBot="1" x14ac:dyDescent="0.25">
      <c r="B21" s="4" t="s">
        <v>32</v>
      </c>
      <c r="C21" s="39">
        <f>'Denuncias-Renuncias'!H21/'Denuncias-Renuncias'!$G21</f>
        <v>1.4787878787878787E-2</v>
      </c>
      <c r="D21" s="39">
        <f>'Denuncias-Renuncias'!I21/'Denuncias-Renuncias'!G21</f>
        <v>2.4242424242424242E-3</v>
      </c>
      <c r="E21" s="39">
        <f>'Denuncias-Renuncias'!J21/'Denuncias-Renuncias'!G21</f>
        <v>0.5757575757575758</v>
      </c>
      <c r="F21" s="39">
        <f>'Denuncias-Renuncias'!K21/'Denuncias-Renuncias'!G21</f>
        <v>9.9393939393939389E-3</v>
      </c>
      <c r="G21" s="39">
        <f>'Denuncias-Renuncias'!L21/'Denuncias-Renuncias'!G21</f>
        <v>0.1406060606060606</v>
      </c>
      <c r="H21" s="39">
        <f>'Denuncias-Renuncias'!M21/'Denuncias-Renuncias'!G21</f>
        <v>4.2909090909090911E-2</v>
      </c>
      <c r="I21" s="39">
        <f>'Denuncias-Renuncias'!N21/'Denuncias-Renuncias'!G21</f>
        <v>0.21357575757575759</v>
      </c>
    </row>
    <row r="22" spans="2:9" ht="20.100000000000001" customHeight="1" thickBot="1" x14ac:dyDescent="0.25">
      <c r="B22" s="4" t="s">
        <v>33</v>
      </c>
      <c r="C22" s="39">
        <f>'Denuncias-Renuncias'!H22/'Denuncias-Renuncias'!$G22</f>
        <v>1.216089803554724E-2</v>
      </c>
      <c r="D22" s="39">
        <f>'Denuncias-Renuncias'!I22/'Denuncias-Renuncias'!G22</f>
        <v>1.0690899371909662E-3</v>
      </c>
      <c r="E22" s="39">
        <f>'Denuncias-Renuncias'!J22/'Denuncias-Renuncias'!G22</f>
        <v>0.75531204062541757</v>
      </c>
      <c r="F22" s="39">
        <f>'Denuncias-Renuncias'!K22/'Denuncias-Renuncias'!G22</f>
        <v>1.8441801416544168E-2</v>
      </c>
      <c r="G22" s="39">
        <f>'Denuncias-Renuncias'!L22/'Denuncias-Renuncias'!G22</f>
        <v>0.1482025925430977</v>
      </c>
      <c r="H22" s="39">
        <f>'Denuncias-Renuncias'!M22/'Denuncias-Renuncias'!G22</f>
        <v>5.2251770680208476E-2</v>
      </c>
      <c r="I22" s="39">
        <f>'Denuncias-Renuncias'!N22/'Denuncias-Renuncias'!G22</f>
        <v>1.2561806761993853E-2</v>
      </c>
    </row>
    <row r="23" spans="2:9" ht="20.100000000000001" customHeight="1" thickBot="1" x14ac:dyDescent="0.25">
      <c r="B23" s="4" t="s">
        <v>34</v>
      </c>
      <c r="C23" s="39">
        <f>'Denuncias-Renuncias'!H23/'Denuncias-Renuncias'!$G23</f>
        <v>2.5372935535428878E-2</v>
      </c>
      <c r="D23" s="39">
        <f>'Denuncias-Renuncias'!I23/'Denuncias-Renuncias'!G23</f>
        <v>2.1310602024507191E-3</v>
      </c>
      <c r="E23" s="39">
        <f>'Denuncias-Renuncias'!J23/'Denuncias-Renuncias'!G23</f>
        <v>0.68879861481086846</v>
      </c>
      <c r="F23" s="39">
        <f>'Denuncias-Renuncias'!K23/'Denuncias-Renuncias'!G23</f>
        <v>2.0544752264251464E-2</v>
      </c>
      <c r="G23" s="39">
        <f>'Denuncias-Renuncias'!L23/'Denuncias-Renuncias'!G23</f>
        <v>0.18806606286627597</v>
      </c>
      <c r="H23" s="39">
        <f>'Denuncias-Renuncias'!M23/'Denuncias-Renuncias'!G23</f>
        <v>4.858151305274374E-2</v>
      </c>
      <c r="I23" s="39">
        <f>'Denuncias-Renuncias'!N23/'Denuncias-Renuncias'!G23</f>
        <v>2.6505061267980821E-2</v>
      </c>
    </row>
    <row r="24" spans="2:9" ht="20.100000000000001" customHeight="1" thickBot="1" x14ac:dyDescent="0.25">
      <c r="B24" s="4" t="s">
        <v>35</v>
      </c>
      <c r="C24" s="39">
        <f>'Denuncias-Renuncias'!H24/'Denuncias-Renuncias'!$G24</f>
        <v>6.7430883344571813E-4</v>
      </c>
      <c r="D24" s="39">
        <f>'Denuncias-Renuncias'!I24/'Denuncias-Renuncias'!G24</f>
        <v>0</v>
      </c>
      <c r="E24" s="39">
        <f>'Denuncias-Renuncias'!J24/'Denuncias-Renuncias'!G24</f>
        <v>0.75320296695886713</v>
      </c>
      <c r="F24" s="39">
        <f>'Denuncias-Renuncias'!K24/'Denuncias-Renuncias'!G24</f>
        <v>2.3937963587322995E-2</v>
      </c>
      <c r="G24" s="39">
        <f>'Denuncias-Renuncias'!L24/'Denuncias-Renuncias'!G24</f>
        <v>0.16419420094403236</v>
      </c>
      <c r="H24" s="39">
        <f>'Denuncias-Renuncias'!M24/'Denuncias-Renuncias'!G24</f>
        <v>5.6641942009440324E-2</v>
      </c>
      <c r="I24" s="39">
        <f>'Denuncias-Renuncias'!N24/'Denuncias-Renuncias'!G24</f>
        <v>1.3486176668914363E-3</v>
      </c>
    </row>
    <row r="25" spans="2:9" ht="20.100000000000001" customHeight="1" thickBot="1" x14ac:dyDescent="0.25">
      <c r="B25" s="4" t="s">
        <v>36</v>
      </c>
      <c r="C25" s="39">
        <f>'Denuncias-Renuncias'!H25/'Denuncias-Renuncias'!$G25</f>
        <v>1.325820351342393E-3</v>
      </c>
      <c r="D25" s="39">
        <f>'Denuncias-Renuncias'!I25/'Denuncias-Renuncias'!G25</f>
        <v>9.9436526350679482E-4</v>
      </c>
      <c r="E25" s="39">
        <f>'Denuncias-Renuncias'!J25/'Denuncias-Renuncias'!G25</f>
        <v>0.69240967848856483</v>
      </c>
      <c r="F25" s="39">
        <f>'Denuncias-Renuncias'!K25/'Denuncias-Renuncias'!G25</f>
        <v>2.8505137553861453E-2</v>
      </c>
      <c r="G25" s="39">
        <f>'Denuncias-Renuncias'!L25/'Denuncias-Renuncias'!G25</f>
        <v>0.18230029830957906</v>
      </c>
      <c r="H25" s="39">
        <f>'Denuncias-Renuncias'!M25/'Denuncias-Renuncias'!G25</f>
        <v>8.4189592310241965E-2</v>
      </c>
      <c r="I25" s="39">
        <f>'Denuncias-Renuncias'!N25/'Denuncias-Renuncias'!G25</f>
        <v>1.0275107722903546E-2</v>
      </c>
    </row>
    <row r="26" spans="2:9" ht="20.100000000000001" customHeight="1" thickBot="1" x14ac:dyDescent="0.25">
      <c r="B26" s="5" t="s">
        <v>37</v>
      </c>
      <c r="C26" s="39">
        <f>'Denuncias-Renuncias'!H26/'Denuncias-Renuncias'!$G26</f>
        <v>2.7641277641277641E-2</v>
      </c>
      <c r="D26" s="39">
        <f>'Denuncias-Renuncias'!I26/'Denuncias-Renuncias'!G26</f>
        <v>9.2137592137592141E-4</v>
      </c>
      <c r="E26" s="39">
        <f>'Denuncias-Renuncias'!J26/'Denuncias-Renuncias'!G26</f>
        <v>0.68043611793611791</v>
      </c>
      <c r="F26" s="39">
        <f>'Denuncias-Renuncias'!K26/'Denuncias-Renuncias'!G26</f>
        <v>5.8353808353808351E-3</v>
      </c>
      <c r="G26" s="39">
        <f>'Denuncias-Renuncias'!L26/'Denuncias-Renuncias'!G26</f>
        <v>0.234490171990172</v>
      </c>
      <c r="H26" s="39">
        <f>'Denuncias-Renuncias'!M26/'Denuncias-Renuncias'!G26</f>
        <v>4.2229729729729729E-2</v>
      </c>
      <c r="I26" s="39">
        <f>'Denuncias-Renuncias'!N26/'Denuncias-Renuncias'!G26</f>
        <v>8.4459459459459464E-3</v>
      </c>
    </row>
    <row r="27" spans="2:9" ht="20.100000000000001" customHeight="1" thickBot="1" x14ac:dyDescent="0.25">
      <c r="B27" s="6" t="s">
        <v>38</v>
      </c>
      <c r="C27" s="39">
        <f>'Denuncias-Renuncias'!H27/'Denuncias-Renuncias'!$G27</f>
        <v>2.0345879959308239E-3</v>
      </c>
      <c r="D27" s="39">
        <f>'Denuncias-Renuncias'!I27/'Denuncias-Renuncias'!G27</f>
        <v>0</v>
      </c>
      <c r="E27" s="39">
        <f>'Denuncias-Renuncias'!J27/'Denuncias-Renuncias'!G27</f>
        <v>0.96439471007121058</v>
      </c>
      <c r="F27" s="39">
        <f>'Denuncias-Renuncias'!K27/'Denuncias-Renuncias'!G27</f>
        <v>2.0345879959308239E-3</v>
      </c>
      <c r="G27" s="39">
        <f>'Denuncias-Renuncias'!L27/'Denuncias-Renuncias'!G27</f>
        <v>1.5259409969481181E-2</v>
      </c>
      <c r="H27" s="39">
        <f>'Denuncias-Renuncias'!M27/'Denuncias-Renuncias'!G27</f>
        <v>2.0345879959308239E-3</v>
      </c>
      <c r="I27" s="39">
        <f>'Denuncias-Renuncias'!N27/'Denuncias-Renuncias'!G27</f>
        <v>1.4242115971515769E-2</v>
      </c>
    </row>
    <row r="28" spans="2:9" ht="20.100000000000001" customHeight="1" thickBot="1" x14ac:dyDescent="0.25">
      <c r="B28" s="7" t="s">
        <v>39</v>
      </c>
      <c r="C28" s="40">
        <f>'Denuncias-Renuncias'!H28/'Denuncias-Renuncias'!$G28</f>
        <v>1.185255065685812E-2</v>
      </c>
      <c r="D28" s="40">
        <f>'Denuncias-Renuncias'!I28/'Denuncias-Renuncias'!G28</f>
        <v>1.8566654288897141E-3</v>
      </c>
      <c r="E28" s="40">
        <f>'Denuncias-Renuncias'!J28/'Denuncias-Renuncias'!G28</f>
        <v>0.69741371523770335</v>
      </c>
      <c r="F28" s="40">
        <f>'Denuncias-Renuncias'!K28/'Denuncias-Renuncias'!G28</f>
        <v>1.6253349524794011E-2</v>
      </c>
      <c r="G28" s="40">
        <f>'Denuncias-Renuncias'!L28/'Denuncias-Renuncias'!G28</f>
        <v>0.15889041659557812</v>
      </c>
      <c r="H28" s="40">
        <f>'Denuncias-Renuncias'!M28/'Denuncias-Renuncias'!G28</f>
        <v>7.9390010136389633E-2</v>
      </c>
      <c r="I28" s="40">
        <f>'Denuncias-Renuncias'!N28/'Denuncias-Renuncias'!G28</f>
        <v>3.4343292419787036E-2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14"/>
      <c r="C9" s="78" t="s">
        <v>203</v>
      </c>
      <c r="D9" s="78"/>
      <c r="E9" s="78"/>
      <c r="F9" s="78"/>
      <c r="G9" s="78" t="s">
        <v>204</v>
      </c>
      <c r="H9" s="78"/>
      <c r="I9" s="78"/>
    </row>
    <row r="10" spans="2:9" ht="72" thickBot="1" x14ac:dyDescent="0.25">
      <c r="B10" s="36"/>
      <c r="C10" s="21" t="s">
        <v>205</v>
      </c>
      <c r="D10" s="21" t="s">
        <v>206</v>
      </c>
      <c r="E10" s="21" t="s">
        <v>207</v>
      </c>
      <c r="F10" s="21" t="s">
        <v>208</v>
      </c>
      <c r="G10" s="21" t="s">
        <v>209</v>
      </c>
      <c r="H10" s="21" t="s">
        <v>210</v>
      </c>
      <c r="I10" s="21" t="s">
        <v>211</v>
      </c>
    </row>
    <row r="11" spans="2:9" ht="20.100000000000001" customHeight="1" thickBot="1" x14ac:dyDescent="0.25">
      <c r="B11" s="3" t="s">
        <v>22</v>
      </c>
      <c r="C11" s="18">
        <v>405</v>
      </c>
      <c r="D11" s="18">
        <v>1534</v>
      </c>
      <c r="E11" s="18">
        <v>174</v>
      </c>
      <c r="F11" s="18">
        <v>2113</v>
      </c>
      <c r="G11" s="18">
        <v>12290</v>
      </c>
      <c r="H11" s="18">
        <v>112</v>
      </c>
      <c r="I11" s="18">
        <v>12402</v>
      </c>
    </row>
    <row r="12" spans="2:9" ht="20.100000000000001" customHeight="1" thickBot="1" x14ac:dyDescent="0.25">
      <c r="B12" s="4" t="s">
        <v>23</v>
      </c>
      <c r="C12" s="19">
        <v>18</v>
      </c>
      <c r="D12" s="19">
        <v>37</v>
      </c>
      <c r="E12" s="19">
        <v>34</v>
      </c>
      <c r="F12" s="19">
        <v>89</v>
      </c>
      <c r="G12" s="19">
        <v>1571</v>
      </c>
      <c r="H12" s="19">
        <v>14</v>
      </c>
      <c r="I12" s="19">
        <v>1585</v>
      </c>
    </row>
    <row r="13" spans="2:9" ht="20.100000000000001" customHeight="1" thickBot="1" x14ac:dyDescent="0.25">
      <c r="B13" s="4" t="s">
        <v>24</v>
      </c>
      <c r="C13" s="19">
        <v>8</v>
      </c>
      <c r="D13" s="19">
        <v>22</v>
      </c>
      <c r="E13" s="19">
        <v>5</v>
      </c>
      <c r="F13" s="19">
        <v>35</v>
      </c>
      <c r="G13" s="19">
        <v>977</v>
      </c>
      <c r="H13" s="19">
        <v>0</v>
      </c>
      <c r="I13" s="19">
        <v>977</v>
      </c>
    </row>
    <row r="14" spans="2:9" ht="20.100000000000001" customHeight="1" thickBot="1" x14ac:dyDescent="0.25">
      <c r="B14" s="4" t="s">
        <v>25</v>
      </c>
      <c r="C14" s="19">
        <v>60</v>
      </c>
      <c r="D14" s="19">
        <v>25</v>
      </c>
      <c r="E14" s="19">
        <v>27</v>
      </c>
      <c r="F14" s="19">
        <v>112</v>
      </c>
      <c r="G14" s="19">
        <v>3057</v>
      </c>
      <c r="H14" s="19">
        <v>0</v>
      </c>
      <c r="I14" s="19">
        <v>3057</v>
      </c>
    </row>
    <row r="15" spans="2:9" ht="20.100000000000001" customHeight="1" thickBot="1" x14ac:dyDescent="0.25">
      <c r="B15" s="4" t="s">
        <v>26</v>
      </c>
      <c r="C15" s="19">
        <v>299</v>
      </c>
      <c r="D15" s="19">
        <v>172</v>
      </c>
      <c r="E15" s="19">
        <v>70</v>
      </c>
      <c r="F15" s="19">
        <v>541</v>
      </c>
      <c r="G15" s="19">
        <v>4250</v>
      </c>
      <c r="H15" s="19">
        <v>68</v>
      </c>
      <c r="I15" s="19">
        <v>4318</v>
      </c>
    </row>
    <row r="16" spans="2:9" ht="20.100000000000001" customHeight="1" thickBot="1" x14ac:dyDescent="0.25">
      <c r="B16" s="4" t="s">
        <v>27</v>
      </c>
      <c r="C16" s="19">
        <v>10</v>
      </c>
      <c r="D16" s="19">
        <v>31</v>
      </c>
      <c r="E16" s="19">
        <v>23</v>
      </c>
      <c r="F16" s="19">
        <v>64</v>
      </c>
      <c r="G16" s="19">
        <v>844</v>
      </c>
      <c r="H16" s="19">
        <v>0</v>
      </c>
      <c r="I16" s="19">
        <v>844</v>
      </c>
    </row>
    <row r="17" spans="2:9" ht="20.100000000000001" customHeight="1" thickBot="1" x14ac:dyDescent="0.25">
      <c r="B17" s="4" t="s">
        <v>28</v>
      </c>
      <c r="C17" s="19">
        <v>32</v>
      </c>
      <c r="D17" s="19">
        <v>57</v>
      </c>
      <c r="E17" s="19">
        <v>8</v>
      </c>
      <c r="F17" s="19">
        <v>97</v>
      </c>
      <c r="G17" s="19">
        <v>2140</v>
      </c>
      <c r="H17" s="19">
        <v>20</v>
      </c>
      <c r="I17" s="19">
        <v>2160</v>
      </c>
    </row>
    <row r="18" spans="2:9" ht="20.100000000000001" customHeight="1" thickBot="1" x14ac:dyDescent="0.25">
      <c r="B18" s="4" t="s">
        <v>29</v>
      </c>
      <c r="C18" s="19">
        <v>21</v>
      </c>
      <c r="D18" s="19">
        <v>21</v>
      </c>
      <c r="E18" s="19">
        <v>21</v>
      </c>
      <c r="F18" s="19">
        <v>63</v>
      </c>
      <c r="G18" s="19">
        <v>2352</v>
      </c>
      <c r="H18" s="19">
        <v>6</v>
      </c>
      <c r="I18" s="19">
        <v>2358</v>
      </c>
    </row>
    <row r="19" spans="2:9" ht="20.100000000000001" customHeight="1" thickBot="1" x14ac:dyDescent="0.25">
      <c r="B19" s="4" t="s">
        <v>30</v>
      </c>
      <c r="C19" s="19">
        <v>182</v>
      </c>
      <c r="D19" s="19">
        <v>242</v>
      </c>
      <c r="E19" s="19">
        <v>65</v>
      </c>
      <c r="F19" s="19">
        <v>489</v>
      </c>
      <c r="G19" s="19">
        <v>8377</v>
      </c>
      <c r="H19" s="19">
        <v>253</v>
      </c>
      <c r="I19" s="19">
        <v>8630</v>
      </c>
    </row>
    <row r="20" spans="2:9" ht="20.100000000000001" customHeight="1" thickBot="1" x14ac:dyDescent="0.25">
      <c r="B20" s="4" t="s">
        <v>31</v>
      </c>
      <c r="C20" s="19">
        <v>340</v>
      </c>
      <c r="D20" s="19">
        <v>144</v>
      </c>
      <c r="E20" s="19">
        <v>156</v>
      </c>
      <c r="F20" s="19">
        <v>640</v>
      </c>
      <c r="G20" s="19">
        <v>7309</v>
      </c>
      <c r="H20" s="19">
        <v>113</v>
      </c>
      <c r="I20" s="19">
        <v>7422</v>
      </c>
    </row>
    <row r="21" spans="2:9" ht="20.100000000000001" customHeight="1" thickBot="1" x14ac:dyDescent="0.25">
      <c r="B21" s="4" t="s">
        <v>32</v>
      </c>
      <c r="C21" s="19">
        <v>12</v>
      </c>
      <c r="D21" s="19">
        <v>8</v>
      </c>
      <c r="E21" s="19">
        <v>37</v>
      </c>
      <c r="F21" s="19">
        <v>57</v>
      </c>
      <c r="G21" s="19">
        <v>1082</v>
      </c>
      <c r="H21" s="19">
        <v>0</v>
      </c>
      <c r="I21" s="19">
        <v>1082</v>
      </c>
    </row>
    <row r="22" spans="2:9" ht="20.100000000000001" customHeight="1" thickBot="1" x14ac:dyDescent="0.25">
      <c r="B22" s="4" t="s">
        <v>33</v>
      </c>
      <c r="C22" s="19">
        <v>31</v>
      </c>
      <c r="D22" s="19">
        <v>32</v>
      </c>
      <c r="E22" s="19">
        <v>10</v>
      </c>
      <c r="F22" s="19">
        <v>73</v>
      </c>
      <c r="G22" s="19">
        <v>2643</v>
      </c>
      <c r="H22" s="19">
        <v>10</v>
      </c>
      <c r="I22" s="19">
        <v>2653</v>
      </c>
    </row>
    <row r="23" spans="2:9" ht="20.100000000000001" customHeight="1" thickBot="1" x14ac:dyDescent="0.25">
      <c r="B23" s="4" t="s">
        <v>34</v>
      </c>
      <c r="C23" s="19">
        <v>198</v>
      </c>
      <c r="D23" s="19">
        <v>233</v>
      </c>
      <c r="E23" s="19">
        <v>20</v>
      </c>
      <c r="F23" s="19">
        <v>451</v>
      </c>
      <c r="G23" s="19">
        <v>12512</v>
      </c>
      <c r="H23" s="19">
        <v>30</v>
      </c>
      <c r="I23" s="19">
        <v>12542</v>
      </c>
    </row>
    <row r="24" spans="2:9" ht="20.100000000000001" customHeight="1" thickBot="1" x14ac:dyDescent="0.25">
      <c r="B24" s="4" t="s">
        <v>35</v>
      </c>
      <c r="C24" s="19">
        <v>78</v>
      </c>
      <c r="D24" s="19">
        <v>11</v>
      </c>
      <c r="E24" s="19">
        <v>72</v>
      </c>
      <c r="F24" s="19">
        <v>161</v>
      </c>
      <c r="G24" s="19">
        <v>3089</v>
      </c>
      <c r="H24" s="19">
        <v>22</v>
      </c>
      <c r="I24" s="19">
        <v>3111</v>
      </c>
    </row>
    <row r="25" spans="2:9" ht="20.100000000000001" customHeight="1" thickBot="1" x14ac:dyDescent="0.25">
      <c r="B25" s="4" t="s">
        <v>36</v>
      </c>
      <c r="C25" s="19">
        <v>43</v>
      </c>
      <c r="D25" s="19">
        <v>11</v>
      </c>
      <c r="E25" s="19">
        <v>1</v>
      </c>
      <c r="F25" s="19">
        <v>55</v>
      </c>
      <c r="G25" s="19">
        <v>733</v>
      </c>
      <c r="H25" s="19">
        <v>12</v>
      </c>
      <c r="I25" s="19">
        <v>745</v>
      </c>
    </row>
    <row r="26" spans="2:9" ht="20.100000000000001" customHeight="1" thickBot="1" x14ac:dyDescent="0.25">
      <c r="B26" s="5" t="s">
        <v>37</v>
      </c>
      <c r="C26" s="19">
        <v>18</v>
      </c>
      <c r="D26" s="19">
        <v>36</v>
      </c>
      <c r="E26" s="19">
        <v>27</v>
      </c>
      <c r="F26" s="19">
        <v>81</v>
      </c>
      <c r="G26" s="19">
        <v>1881</v>
      </c>
      <c r="H26" s="19">
        <v>48</v>
      </c>
      <c r="I26" s="19">
        <v>1929</v>
      </c>
    </row>
    <row r="27" spans="2:9" ht="20.100000000000001" customHeight="1" thickBot="1" x14ac:dyDescent="0.25">
      <c r="B27" s="6" t="s">
        <v>38</v>
      </c>
      <c r="C27" s="20">
        <v>1</v>
      </c>
      <c r="D27" s="20">
        <v>2</v>
      </c>
      <c r="E27" s="20">
        <v>0</v>
      </c>
      <c r="F27" s="20">
        <v>3</v>
      </c>
      <c r="G27" s="20">
        <v>215</v>
      </c>
      <c r="H27" s="20">
        <v>0</v>
      </c>
      <c r="I27" s="20">
        <v>215</v>
      </c>
    </row>
    <row r="28" spans="2:9" ht="20.100000000000001" customHeight="1" thickBot="1" x14ac:dyDescent="0.25">
      <c r="B28" s="7" t="s">
        <v>39</v>
      </c>
      <c r="C28" s="9">
        <f>SUM(C11:C27)</f>
        <v>1756</v>
      </c>
      <c r="D28" s="9">
        <f t="shared" ref="D28:I28" si="0">SUM(D11:D27)</f>
        <v>2618</v>
      </c>
      <c r="E28" s="9">
        <f t="shared" si="0"/>
        <v>750</v>
      </c>
      <c r="F28" s="9">
        <f t="shared" si="0"/>
        <v>5124</v>
      </c>
      <c r="G28" s="9">
        <f t="shared" si="0"/>
        <v>65322</v>
      </c>
      <c r="H28" s="9">
        <f t="shared" si="0"/>
        <v>708</v>
      </c>
      <c r="I28" s="9">
        <f t="shared" si="0"/>
        <v>66030</v>
      </c>
    </row>
    <row r="29" spans="2:9" x14ac:dyDescent="0.2">
      <c r="C29" s="54"/>
      <c r="D29" s="54"/>
      <c r="E29" s="54"/>
      <c r="F29" s="54"/>
      <c r="G29" s="54"/>
      <c r="H29" s="54"/>
      <c r="I29" s="54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14"/>
      <c r="C9" s="97" t="s">
        <v>212</v>
      </c>
      <c r="D9" s="98"/>
      <c r="E9" s="98"/>
      <c r="F9" s="98"/>
      <c r="G9" s="98"/>
      <c r="H9" s="99"/>
    </row>
    <row r="10" spans="2:8" ht="41.25" customHeight="1" x14ac:dyDescent="0.2">
      <c r="B10" s="14"/>
      <c r="C10" s="79" t="s">
        <v>213</v>
      </c>
      <c r="D10" s="79"/>
      <c r="E10" s="79" t="s">
        <v>214</v>
      </c>
      <c r="F10" s="79"/>
      <c r="G10" s="79" t="s">
        <v>215</v>
      </c>
      <c r="H10" s="79" t="s">
        <v>75</v>
      </c>
    </row>
    <row r="11" spans="2:8" ht="41.25" customHeight="1" x14ac:dyDescent="0.2">
      <c r="B11" s="14"/>
      <c r="C11" s="15" t="s">
        <v>216</v>
      </c>
      <c r="D11" s="15" t="s">
        <v>217</v>
      </c>
      <c r="E11" s="15" t="s">
        <v>218</v>
      </c>
      <c r="F11" s="15" t="s">
        <v>219</v>
      </c>
      <c r="G11" s="79"/>
      <c r="H11" s="79"/>
    </row>
    <row r="12" spans="2:8" ht="20.100000000000001" customHeight="1" thickBot="1" x14ac:dyDescent="0.25">
      <c r="B12" s="3" t="s">
        <v>22</v>
      </c>
      <c r="C12" s="51">
        <f t="shared" ref="C12:C29" si="0">+C37/K37</f>
        <v>1.5667574931880108E-2</v>
      </c>
      <c r="D12" s="51">
        <f t="shared" ref="D12:D29" si="1">+D37/K37</f>
        <v>0.15950953678474114</v>
      </c>
      <c r="E12" s="51">
        <f t="shared" ref="E12:E29" si="2">+E37/K37</f>
        <v>5.7574931880108988E-2</v>
      </c>
      <c r="F12" s="51">
        <f t="shared" ref="F12:F29" si="3">+F37/K37</f>
        <v>0.33792915531335149</v>
      </c>
      <c r="G12" s="51">
        <f t="shared" ref="G12:G29" si="4">+G37/K37</f>
        <v>0.18223433242506812</v>
      </c>
      <c r="H12" s="51">
        <f>1-C12-D12-E12-F12-G12</f>
        <v>0.2470844686648502</v>
      </c>
    </row>
    <row r="13" spans="2:8" ht="20.100000000000001" customHeight="1" thickBot="1" x14ac:dyDescent="0.25">
      <c r="B13" s="4" t="s">
        <v>23</v>
      </c>
      <c r="C13" s="51">
        <f t="shared" si="0"/>
        <v>1.0820743160473663E-2</v>
      </c>
      <c r="D13" s="51">
        <f t="shared" si="1"/>
        <v>0.18681094324213965</v>
      </c>
      <c r="E13" s="51">
        <f t="shared" si="2"/>
        <v>1.8170681910984074E-2</v>
      </c>
      <c r="F13" s="51">
        <f t="shared" si="3"/>
        <v>0.32360146998775008</v>
      </c>
      <c r="G13" s="51">
        <f t="shared" si="4"/>
        <v>0.16067782768476929</v>
      </c>
      <c r="H13" s="51">
        <f t="shared" ref="H13:H29" si="5">1-C13-D13-E13-F13-G13</f>
        <v>0.29991833401388329</v>
      </c>
    </row>
    <row r="14" spans="2:8" ht="20.100000000000001" customHeight="1" thickBot="1" x14ac:dyDescent="0.25">
      <c r="B14" s="4" t="s">
        <v>24</v>
      </c>
      <c r="C14" s="51">
        <f t="shared" si="0"/>
        <v>1.1285038223516564E-2</v>
      </c>
      <c r="D14" s="51">
        <f t="shared" si="1"/>
        <v>0.24717874044412086</v>
      </c>
      <c r="E14" s="51">
        <f t="shared" si="2"/>
        <v>1.2741172187841281E-2</v>
      </c>
      <c r="F14" s="51">
        <f t="shared" si="3"/>
        <v>0.35566072078631233</v>
      </c>
      <c r="G14" s="51">
        <f t="shared" si="4"/>
        <v>0.23552966872952311</v>
      </c>
      <c r="H14" s="51">
        <f t="shared" si="5"/>
        <v>0.13760465962868587</v>
      </c>
    </row>
    <row r="15" spans="2:8" ht="20.100000000000001" customHeight="1" thickBot="1" x14ac:dyDescent="0.25">
      <c r="B15" s="4" t="s">
        <v>25</v>
      </c>
      <c r="C15" s="51">
        <f t="shared" si="0"/>
        <v>8.2597550555397331E-3</v>
      </c>
      <c r="D15" s="51">
        <f t="shared" si="1"/>
        <v>0.15351751637710054</v>
      </c>
      <c r="E15" s="51">
        <f t="shared" si="2"/>
        <v>1.5949871831387068E-2</v>
      </c>
      <c r="F15" s="51">
        <f t="shared" si="3"/>
        <v>0.43534605525491316</v>
      </c>
      <c r="G15" s="51">
        <f t="shared" si="4"/>
        <v>0.1482483622899459</v>
      </c>
      <c r="H15" s="51">
        <f t="shared" si="5"/>
        <v>0.23867843919111356</v>
      </c>
    </row>
    <row r="16" spans="2:8" ht="20.100000000000001" customHeight="1" thickBot="1" x14ac:dyDescent="0.25">
      <c r="B16" s="4" t="s">
        <v>26</v>
      </c>
      <c r="C16" s="51">
        <f t="shared" si="0"/>
        <v>1.3178755449861277E-2</v>
      </c>
      <c r="D16" s="51">
        <f t="shared" si="1"/>
        <v>0.31866825208085614</v>
      </c>
      <c r="E16" s="51">
        <f t="shared" si="2"/>
        <v>5.3606817281014664E-2</v>
      </c>
      <c r="F16" s="51">
        <f t="shared" si="3"/>
        <v>0.42786365437970669</v>
      </c>
      <c r="G16" s="51">
        <f t="shared" si="4"/>
        <v>5.905667855727309E-2</v>
      </c>
      <c r="H16" s="51">
        <f t="shared" si="5"/>
        <v>0.12762584225128815</v>
      </c>
    </row>
    <row r="17" spans="2:8" ht="20.100000000000001" customHeight="1" thickBot="1" x14ac:dyDescent="0.25">
      <c r="B17" s="4" t="s">
        <v>27</v>
      </c>
      <c r="C17" s="51">
        <f t="shared" si="0"/>
        <v>1.912568306010929E-2</v>
      </c>
      <c r="D17" s="51">
        <f t="shared" si="1"/>
        <v>0.19836065573770492</v>
      </c>
      <c r="E17" s="51">
        <f t="shared" si="2"/>
        <v>3.4972677595628415E-2</v>
      </c>
      <c r="F17" s="51">
        <f t="shared" si="3"/>
        <v>0.46120218579234973</v>
      </c>
      <c r="G17" s="51">
        <f t="shared" si="4"/>
        <v>0.17377049180327869</v>
      </c>
      <c r="H17" s="51">
        <f t="shared" si="5"/>
        <v>0.11256830601092899</v>
      </c>
    </row>
    <row r="18" spans="2:8" ht="20.100000000000001" customHeight="1" thickBot="1" x14ac:dyDescent="0.25">
      <c r="B18" s="4" t="s">
        <v>28</v>
      </c>
      <c r="C18" s="51">
        <f t="shared" si="0"/>
        <v>1.6912057302029448E-2</v>
      </c>
      <c r="D18" s="51">
        <f t="shared" si="1"/>
        <v>0.12992439315559093</v>
      </c>
      <c r="E18" s="51">
        <f t="shared" si="2"/>
        <v>1.9299641862315958E-2</v>
      </c>
      <c r="F18" s="51">
        <f t="shared" si="3"/>
        <v>0.42976522085157182</v>
      </c>
      <c r="G18" s="51">
        <f t="shared" si="4"/>
        <v>0.25567051333068047</v>
      </c>
      <c r="H18" s="51">
        <f t="shared" si="5"/>
        <v>0.1484281734978114</v>
      </c>
    </row>
    <row r="19" spans="2:8" ht="20.100000000000001" customHeight="1" thickBot="1" x14ac:dyDescent="0.25">
      <c r="B19" s="4" t="s">
        <v>29</v>
      </c>
      <c r="C19" s="51">
        <f t="shared" si="0"/>
        <v>1.6034710431993962E-2</v>
      </c>
      <c r="D19" s="51">
        <f t="shared" si="1"/>
        <v>0.21995849839652895</v>
      </c>
      <c r="E19" s="51">
        <f t="shared" si="2"/>
        <v>1.1884550084889643E-2</v>
      </c>
      <c r="F19" s="51">
        <f t="shared" si="3"/>
        <v>0.44482173174872663</v>
      </c>
      <c r="G19" s="51">
        <f t="shared" si="4"/>
        <v>0.19147330692322204</v>
      </c>
      <c r="H19" s="51">
        <f t="shared" si="5"/>
        <v>0.11582720241463876</v>
      </c>
    </row>
    <row r="20" spans="2:8" ht="20.100000000000001" customHeight="1" thickBot="1" x14ac:dyDescent="0.25">
      <c r="B20" s="4" t="s">
        <v>30</v>
      </c>
      <c r="C20" s="51">
        <f t="shared" si="0"/>
        <v>1.1331314799522893E-2</v>
      </c>
      <c r="D20" s="51">
        <f t="shared" si="1"/>
        <v>9.3999449490778972E-2</v>
      </c>
      <c r="E20" s="51">
        <f t="shared" si="2"/>
        <v>2.2433250756950178E-2</v>
      </c>
      <c r="F20" s="51">
        <f t="shared" si="3"/>
        <v>0.39590788145701439</v>
      </c>
      <c r="G20" s="51">
        <f t="shared" si="4"/>
        <v>0.30594549958711809</v>
      </c>
      <c r="H20" s="51">
        <f t="shared" si="5"/>
        <v>0.17038260390861554</v>
      </c>
    </row>
    <row r="21" spans="2:8" ht="20.100000000000001" customHeight="1" thickBot="1" x14ac:dyDescent="0.25">
      <c r="B21" s="4" t="s">
        <v>31</v>
      </c>
      <c r="C21" s="51">
        <f t="shared" si="0"/>
        <v>1.6244527190146896E-2</v>
      </c>
      <c r="D21" s="51">
        <f t="shared" si="1"/>
        <v>0.18392732926879168</v>
      </c>
      <c r="E21" s="51">
        <f t="shared" si="2"/>
        <v>2.6187650885879127E-2</v>
      </c>
      <c r="F21" s="51">
        <f t="shared" si="3"/>
        <v>0.30369491386717951</v>
      </c>
      <c r="G21" s="51">
        <f t="shared" si="4"/>
        <v>0.17967183599983633</v>
      </c>
      <c r="H21" s="51">
        <f t="shared" si="5"/>
        <v>0.29027374278816648</v>
      </c>
    </row>
    <row r="22" spans="2:8" ht="20.100000000000001" customHeight="1" thickBot="1" x14ac:dyDescent="0.25">
      <c r="B22" s="4" t="s">
        <v>32</v>
      </c>
      <c r="C22" s="51">
        <f t="shared" si="0"/>
        <v>9.2133238837703753E-3</v>
      </c>
      <c r="D22" s="51">
        <f t="shared" si="1"/>
        <v>0.24273564847625798</v>
      </c>
      <c r="E22" s="51">
        <f t="shared" si="2"/>
        <v>2.0198440822111977E-2</v>
      </c>
      <c r="F22" s="51">
        <f t="shared" si="3"/>
        <v>0.38341601700921335</v>
      </c>
      <c r="G22" s="51">
        <f t="shared" si="4"/>
        <v>0.2257264351523742</v>
      </c>
      <c r="H22" s="51">
        <f t="shared" si="5"/>
        <v>0.11871013465627214</v>
      </c>
    </row>
    <row r="23" spans="2:8" ht="20.100000000000001" customHeight="1" thickBot="1" x14ac:dyDescent="0.25">
      <c r="B23" s="4" t="s">
        <v>33</v>
      </c>
      <c r="C23" s="51">
        <f t="shared" si="0"/>
        <v>2.0145883987495658E-2</v>
      </c>
      <c r="D23" s="51">
        <f t="shared" si="1"/>
        <v>0.16776658562000696</v>
      </c>
      <c r="E23" s="51">
        <f t="shared" si="2"/>
        <v>1.267801319902744E-2</v>
      </c>
      <c r="F23" s="51">
        <f t="shared" si="3"/>
        <v>0.46075026050712053</v>
      </c>
      <c r="G23" s="51">
        <f t="shared" si="4"/>
        <v>0.21448419590135465</v>
      </c>
      <c r="H23" s="51">
        <f t="shared" si="5"/>
        <v>0.12417506078499491</v>
      </c>
    </row>
    <row r="24" spans="2:8" ht="20.100000000000001" customHeight="1" thickBot="1" x14ac:dyDescent="0.25">
      <c r="B24" s="4" t="s">
        <v>34</v>
      </c>
      <c r="C24" s="51">
        <f t="shared" si="0"/>
        <v>9.0947144107462238E-3</v>
      </c>
      <c r="D24" s="51">
        <f t="shared" si="1"/>
        <v>4.3266486548194379E-2</v>
      </c>
      <c r="E24" s="51">
        <f t="shared" si="2"/>
        <v>1.7161992465466722E-2</v>
      </c>
      <c r="F24" s="51">
        <f t="shared" si="3"/>
        <v>0.47726321397313443</v>
      </c>
      <c r="G24" s="51">
        <f t="shared" si="4"/>
        <v>0.20613417557745728</v>
      </c>
      <c r="H24" s="51">
        <f t="shared" si="5"/>
        <v>0.24707941702500091</v>
      </c>
    </row>
    <row r="25" spans="2:8" ht="20.100000000000001" customHeight="1" thickBot="1" x14ac:dyDescent="0.25">
      <c r="B25" s="4" t="s">
        <v>35</v>
      </c>
      <c r="C25" s="51">
        <f t="shared" si="0"/>
        <v>7.6517150395778366E-3</v>
      </c>
      <c r="D25" s="51">
        <f t="shared" si="1"/>
        <v>0.27612137203166226</v>
      </c>
      <c r="E25" s="51">
        <f t="shared" si="2"/>
        <v>2.1240105540897097E-2</v>
      </c>
      <c r="F25" s="51">
        <f t="shared" si="3"/>
        <v>0.41042216358839051</v>
      </c>
      <c r="G25" s="51">
        <f t="shared" si="4"/>
        <v>0.10910290237467019</v>
      </c>
      <c r="H25" s="51">
        <f t="shared" si="5"/>
        <v>0.1754617414248022</v>
      </c>
    </row>
    <row r="26" spans="2:8" ht="20.100000000000001" customHeight="1" thickBot="1" x14ac:dyDescent="0.25">
      <c r="B26" s="4" t="s">
        <v>36</v>
      </c>
      <c r="C26" s="51">
        <f t="shared" si="0"/>
        <v>6.6045066045066049E-3</v>
      </c>
      <c r="D26" s="51">
        <f t="shared" si="1"/>
        <v>0.13636363636363635</v>
      </c>
      <c r="E26" s="51">
        <f t="shared" si="2"/>
        <v>2.1367521367521368E-2</v>
      </c>
      <c r="F26" s="51">
        <f t="shared" si="3"/>
        <v>0.28943278943278944</v>
      </c>
      <c r="G26" s="51">
        <f t="shared" si="4"/>
        <v>9.8290598290598288E-2</v>
      </c>
      <c r="H26" s="51">
        <f t="shared" si="5"/>
        <v>0.44794094794094785</v>
      </c>
    </row>
    <row r="27" spans="2:8" ht="20.100000000000001" customHeight="1" thickBot="1" x14ac:dyDescent="0.25">
      <c r="B27" s="5" t="s">
        <v>37</v>
      </c>
      <c r="C27" s="51">
        <f t="shared" si="0"/>
        <v>5.8226897069872273E-3</v>
      </c>
      <c r="D27" s="51">
        <f t="shared" si="1"/>
        <v>0.24849737039819683</v>
      </c>
      <c r="E27" s="51">
        <f t="shared" si="2"/>
        <v>1.5214124718256949E-2</v>
      </c>
      <c r="F27" s="51">
        <f t="shared" si="3"/>
        <v>0.36232156273478588</v>
      </c>
      <c r="G27" s="51">
        <f t="shared" si="4"/>
        <v>0.26972201352366643</v>
      </c>
      <c r="H27" s="51">
        <f t="shared" si="5"/>
        <v>9.8422238918106753E-2</v>
      </c>
    </row>
    <row r="28" spans="2:8" ht="20.100000000000001" customHeight="1" thickBot="1" x14ac:dyDescent="0.25">
      <c r="B28" s="6" t="s">
        <v>38</v>
      </c>
      <c r="C28" s="51">
        <f t="shared" si="0"/>
        <v>2.828854314002829E-3</v>
      </c>
      <c r="D28" s="51">
        <f t="shared" si="1"/>
        <v>0.28854314002828857</v>
      </c>
      <c r="E28" s="51">
        <f t="shared" si="2"/>
        <v>4.2432814710042432E-3</v>
      </c>
      <c r="F28" s="51">
        <f t="shared" si="3"/>
        <v>0.30410183875530411</v>
      </c>
      <c r="G28" s="51">
        <f t="shared" si="4"/>
        <v>0.26591230551626593</v>
      </c>
      <c r="H28" s="51">
        <f t="shared" si="5"/>
        <v>0.13437057991513424</v>
      </c>
    </row>
    <row r="29" spans="2:8" ht="20.100000000000001" customHeight="1" thickBot="1" x14ac:dyDescent="0.25">
      <c r="B29" s="7" t="s">
        <v>39</v>
      </c>
      <c r="C29" s="52">
        <f t="shared" si="0"/>
        <v>1.2803033406086708E-2</v>
      </c>
      <c r="D29" s="52">
        <f t="shared" si="1"/>
        <v>0.15931818580782578</v>
      </c>
      <c r="E29" s="52">
        <f t="shared" si="2"/>
        <v>2.9982972199629015E-2</v>
      </c>
      <c r="F29" s="52">
        <f t="shared" si="3"/>
        <v>0.38637307852098046</v>
      </c>
      <c r="G29" s="52">
        <f t="shared" si="4"/>
        <v>0.19561490254363739</v>
      </c>
      <c r="H29" s="52">
        <f t="shared" si="5"/>
        <v>0.21590782752184073</v>
      </c>
    </row>
    <row r="30" spans="2:8" x14ac:dyDescent="0.2">
      <c r="B30" s="49"/>
      <c r="C30" s="50"/>
      <c r="D30" s="50"/>
      <c r="E30" s="50"/>
      <c r="F30" s="50"/>
      <c r="G30" s="50"/>
      <c r="H30" s="50"/>
    </row>
    <row r="31" spans="2:8" x14ac:dyDescent="0.2">
      <c r="B31" s="49"/>
      <c r="C31" s="50"/>
      <c r="D31" s="50"/>
      <c r="E31" s="50"/>
      <c r="F31" s="50"/>
      <c r="G31" s="50"/>
      <c r="H31" s="50"/>
    </row>
    <row r="32" spans="2:8" x14ac:dyDescent="0.2">
      <c r="B32" s="49"/>
      <c r="C32" s="50"/>
      <c r="D32" s="50"/>
      <c r="E32" s="50"/>
      <c r="F32" s="50"/>
      <c r="G32" s="50"/>
      <c r="H32" s="50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14"/>
      <c r="C34" s="94" t="s">
        <v>220</v>
      </c>
      <c r="D34" s="95"/>
      <c r="E34" s="95"/>
      <c r="F34" s="95"/>
      <c r="G34" s="95"/>
      <c r="H34" s="48"/>
    </row>
    <row r="35" spans="2:11" ht="41.25" customHeight="1" x14ac:dyDescent="0.2">
      <c r="B35" s="14"/>
      <c r="C35" s="79" t="s">
        <v>213</v>
      </c>
      <c r="D35" s="79"/>
      <c r="E35" s="79" t="s">
        <v>214</v>
      </c>
      <c r="F35" s="79"/>
      <c r="G35" s="79" t="s">
        <v>215</v>
      </c>
      <c r="H35" s="96"/>
    </row>
    <row r="36" spans="2:11" ht="41.25" customHeight="1" thickBot="1" x14ac:dyDescent="0.25">
      <c r="B36" s="14"/>
      <c r="C36" s="15" t="s">
        <v>216</v>
      </c>
      <c r="D36" s="15" t="s">
        <v>217</v>
      </c>
      <c r="E36" s="15" t="s">
        <v>218</v>
      </c>
      <c r="F36" s="15" t="s">
        <v>219</v>
      </c>
      <c r="G36" s="79"/>
      <c r="H36" s="96"/>
      <c r="I36" s="15" t="s">
        <v>221</v>
      </c>
      <c r="J36" s="15" t="s">
        <v>222</v>
      </c>
      <c r="K36" s="15" t="s">
        <v>52</v>
      </c>
    </row>
    <row r="37" spans="2:11" ht="20.100000000000001" customHeight="1" thickBot="1" x14ac:dyDescent="0.25">
      <c r="B37" s="3" t="s">
        <v>22</v>
      </c>
      <c r="C37" s="18">
        <v>575</v>
      </c>
      <c r="D37" s="18">
        <v>5854</v>
      </c>
      <c r="E37" s="18">
        <v>2113</v>
      </c>
      <c r="F37" s="18">
        <v>12402</v>
      </c>
      <c r="G37" s="18">
        <v>6688</v>
      </c>
      <c r="H37" s="10"/>
      <c r="I37" s="31">
        <v>30020</v>
      </c>
      <c r="J37" s="31">
        <v>8</v>
      </c>
      <c r="K37" s="31">
        <f>I37-J37+G37</f>
        <v>36700</v>
      </c>
    </row>
    <row r="38" spans="2:11" ht="20.100000000000001" customHeight="1" thickBot="1" x14ac:dyDescent="0.25">
      <c r="B38" s="4" t="s">
        <v>23</v>
      </c>
      <c r="C38" s="18">
        <v>53</v>
      </c>
      <c r="D38" s="18">
        <v>915</v>
      </c>
      <c r="E38" s="18">
        <v>89</v>
      </c>
      <c r="F38" s="18">
        <v>1585</v>
      </c>
      <c r="G38" s="18">
        <v>787</v>
      </c>
      <c r="H38" s="10"/>
      <c r="I38" s="31">
        <v>4129</v>
      </c>
      <c r="J38" s="31">
        <v>18</v>
      </c>
      <c r="K38" s="31">
        <f t="shared" ref="K38:K54" si="6">I38-J38+G38</f>
        <v>4898</v>
      </c>
    </row>
    <row r="39" spans="2:11" ht="20.100000000000001" customHeight="1" thickBot="1" x14ac:dyDescent="0.25">
      <c r="B39" s="4" t="s">
        <v>24</v>
      </c>
      <c r="C39" s="18">
        <v>31</v>
      </c>
      <c r="D39" s="18">
        <v>679</v>
      </c>
      <c r="E39" s="18">
        <v>35</v>
      </c>
      <c r="F39" s="18">
        <v>977</v>
      </c>
      <c r="G39" s="18">
        <v>647</v>
      </c>
      <c r="H39" s="10"/>
      <c r="I39" s="31">
        <v>2101</v>
      </c>
      <c r="J39" s="31">
        <v>1</v>
      </c>
      <c r="K39" s="31">
        <f t="shared" si="6"/>
        <v>2747</v>
      </c>
    </row>
    <row r="40" spans="2:11" ht="20.100000000000001" customHeight="1" thickBot="1" x14ac:dyDescent="0.25">
      <c r="B40" s="4" t="s">
        <v>25</v>
      </c>
      <c r="C40" s="18">
        <v>58</v>
      </c>
      <c r="D40" s="18">
        <v>1078</v>
      </c>
      <c r="E40" s="18">
        <v>112</v>
      </c>
      <c r="F40" s="18">
        <v>3057</v>
      </c>
      <c r="G40" s="18">
        <v>1041</v>
      </c>
      <c r="H40" s="10"/>
      <c r="I40" s="31">
        <v>5981</v>
      </c>
      <c r="J40" s="31">
        <v>0</v>
      </c>
      <c r="K40" s="31">
        <f t="shared" si="6"/>
        <v>7022</v>
      </c>
    </row>
    <row r="41" spans="2:11" ht="20.100000000000001" customHeight="1" thickBot="1" x14ac:dyDescent="0.25">
      <c r="B41" s="4" t="s">
        <v>26</v>
      </c>
      <c r="C41" s="18">
        <v>133</v>
      </c>
      <c r="D41" s="18">
        <v>3216</v>
      </c>
      <c r="E41" s="18">
        <v>541</v>
      </c>
      <c r="F41" s="18">
        <v>4318</v>
      </c>
      <c r="G41" s="18">
        <v>596</v>
      </c>
      <c r="H41" s="10"/>
      <c r="I41" s="31">
        <v>9501</v>
      </c>
      <c r="J41" s="31">
        <v>5</v>
      </c>
      <c r="K41" s="31">
        <f t="shared" si="6"/>
        <v>10092</v>
      </c>
    </row>
    <row r="42" spans="2:11" ht="20.100000000000001" customHeight="1" thickBot="1" x14ac:dyDescent="0.25">
      <c r="B42" s="4" t="s">
        <v>27</v>
      </c>
      <c r="C42" s="18">
        <v>35</v>
      </c>
      <c r="D42" s="18">
        <v>363</v>
      </c>
      <c r="E42" s="18">
        <v>64</v>
      </c>
      <c r="F42" s="18">
        <v>844</v>
      </c>
      <c r="G42" s="18">
        <v>318</v>
      </c>
      <c r="H42" s="10"/>
      <c r="I42" s="31">
        <v>1512</v>
      </c>
      <c r="J42" s="31">
        <v>0</v>
      </c>
      <c r="K42" s="31">
        <f t="shared" si="6"/>
        <v>1830</v>
      </c>
    </row>
    <row r="43" spans="2:11" ht="20.100000000000001" customHeight="1" thickBot="1" x14ac:dyDescent="0.25">
      <c r="B43" s="4" t="s">
        <v>28</v>
      </c>
      <c r="C43" s="18">
        <v>85</v>
      </c>
      <c r="D43" s="18">
        <v>653</v>
      </c>
      <c r="E43" s="18">
        <v>97</v>
      </c>
      <c r="F43" s="18">
        <v>2160</v>
      </c>
      <c r="G43" s="18">
        <v>1285</v>
      </c>
      <c r="H43" s="10"/>
      <c r="I43" s="31">
        <v>3742</v>
      </c>
      <c r="J43" s="31">
        <v>1</v>
      </c>
      <c r="K43" s="31">
        <f t="shared" si="6"/>
        <v>5026</v>
      </c>
    </row>
    <row r="44" spans="2:11" ht="20.100000000000001" customHeight="1" thickBot="1" x14ac:dyDescent="0.25">
      <c r="B44" s="4" t="s">
        <v>29</v>
      </c>
      <c r="C44" s="18">
        <v>85</v>
      </c>
      <c r="D44" s="18">
        <v>1166</v>
      </c>
      <c r="E44" s="18">
        <v>63</v>
      </c>
      <c r="F44" s="18">
        <v>2358</v>
      </c>
      <c r="G44" s="18">
        <v>1015</v>
      </c>
      <c r="H44" s="10"/>
      <c r="I44" s="31">
        <v>4288</v>
      </c>
      <c r="J44" s="31">
        <v>2</v>
      </c>
      <c r="K44" s="31">
        <f t="shared" si="6"/>
        <v>5301</v>
      </c>
    </row>
    <row r="45" spans="2:11" ht="20.100000000000001" customHeight="1" thickBot="1" x14ac:dyDescent="0.25">
      <c r="B45" s="4" t="s">
        <v>30</v>
      </c>
      <c r="C45" s="18">
        <v>247</v>
      </c>
      <c r="D45" s="18">
        <v>2049</v>
      </c>
      <c r="E45" s="18">
        <v>489</v>
      </c>
      <c r="F45" s="18">
        <v>8630</v>
      </c>
      <c r="G45" s="18">
        <v>6669</v>
      </c>
      <c r="H45" s="10"/>
      <c r="I45" s="31">
        <v>15144</v>
      </c>
      <c r="J45" s="31">
        <v>15</v>
      </c>
      <c r="K45" s="31">
        <f t="shared" si="6"/>
        <v>21798</v>
      </c>
    </row>
    <row r="46" spans="2:11" ht="20.100000000000001" customHeight="1" thickBot="1" x14ac:dyDescent="0.25">
      <c r="B46" s="4" t="s">
        <v>31</v>
      </c>
      <c r="C46" s="18">
        <v>397</v>
      </c>
      <c r="D46" s="18">
        <v>4495</v>
      </c>
      <c r="E46" s="18">
        <v>640</v>
      </c>
      <c r="F46" s="18">
        <v>7422</v>
      </c>
      <c r="G46" s="18">
        <v>4391</v>
      </c>
      <c r="H46" s="10"/>
      <c r="I46" s="31">
        <v>20052</v>
      </c>
      <c r="J46" s="31">
        <v>4</v>
      </c>
      <c r="K46" s="31">
        <f t="shared" si="6"/>
        <v>24439</v>
      </c>
    </row>
    <row r="47" spans="2:11" ht="20.100000000000001" customHeight="1" thickBot="1" x14ac:dyDescent="0.25">
      <c r="B47" s="4" t="s">
        <v>32</v>
      </c>
      <c r="C47" s="18">
        <v>26</v>
      </c>
      <c r="D47" s="18">
        <v>685</v>
      </c>
      <c r="E47" s="18">
        <v>57</v>
      </c>
      <c r="F47" s="18">
        <v>1082</v>
      </c>
      <c r="G47" s="18">
        <v>637</v>
      </c>
      <c r="H47" s="10"/>
      <c r="I47" s="31">
        <v>2187</v>
      </c>
      <c r="J47" s="31">
        <v>2</v>
      </c>
      <c r="K47" s="31">
        <f t="shared" si="6"/>
        <v>2822</v>
      </c>
    </row>
    <row r="48" spans="2:11" ht="20.100000000000001" customHeight="1" thickBot="1" x14ac:dyDescent="0.25">
      <c r="B48" s="4" t="s">
        <v>33</v>
      </c>
      <c r="C48" s="18">
        <v>116</v>
      </c>
      <c r="D48" s="18">
        <v>966</v>
      </c>
      <c r="E48" s="18">
        <v>73</v>
      </c>
      <c r="F48" s="18">
        <v>2653</v>
      </c>
      <c r="G48" s="18">
        <v>1235</v>
      </c>
      <c r="H48" s="10"/>
      <c r="I48" s="31">
        <v>4529</v>
      </c>
      <c r="J48" s="31">
        <v>6</v>
      </c>
      <c r="K48" s="31">
        <f t="shared" si="6"/>
        <v>5758</v>
      </c>
    </row>
    <row r="49" spans="2:11" ht="20.100000000000001" customHeight="1" thickBot="1" x14ac:dyDescent="0.25">
      <c r="B49" s="4" t="s">
        <v>34</v>
      </c>
      <c r="C49" s="18">
        <v>239</v>
      </c>
      <c r="D49" s="18">
        <v>1137</v>
      </c>
      <c r="E49" s="18">
        <v>451</v>
      </c>
      <c r="F49" s="18">
        <v>12542</v>
      </c>
      <c r="G49" s="18">
        <v>5417</v>
      </c>
      <c r="H49" s="10"/>
      <c r="I49" s="31">
        <v>20894</v>
      </c>
      <c r="J49" s="31">
        <v>32</v>
      </c>
      <c r="K49" s="31">
        <f t="shared" si="6"/>
        <v>26279</v>
      </c>
    </row>
    <row r="50" spans="2:11" ht="20.100000000000001" customHeight="1" thickBot="1" x14ac:dyDescent="0.25">
      <c r="B50" s="4" t="s">
        <v>35</v>
      </c>
      <c r="C50" s="18">
        <v>58</v>
      </c>
      <c r="D50" s="18">
        <v>2093</v>
      </c>
      <c r="E50" s="18">
        <v>161</v>
      </c>
      <c r="F50" s="18">
        <v>3111</v>
      </c>
      <c r="G50" s="18">
        <v>827</v>
      </c>
      <c r="H50" s="10"/>
      <c r="I50" s="31">
        <v>6755</v>
      </c>
      <c r="J50" s="31">
        <v>2</v>
      </c>
      <c r="K50" s="31">
        <f t="shared" si="6"/>
        <v>7580</v>
      </c>
    </row>
    <row r="51" spans="2:11" ht="20.100000000000001" customHeight="1" thickBot="1" x14ac:dyDescent="0.25">
      <c r="B51" s="4" t="s">
        <v>36</v>
      </c>
      <c r="C51" s="18">
        <v>17</v>
      </c>
      <c r="D51" s="18">
        <v>351</v>
      </c>
      <c r="E51" s="18">
        <v>55</v>
      </c>
      <c r="F51" s="18">
        <v>745</v>
      </c>
      <c r="G51" s="18">
        <v>253</v>
      </c>
      <c r="H51" s="10"/>
      <c r="I51" s="31">
        <v>2321</v>
      </c>
      <c r="J51" s="31">
        <v>0</v>
      </c>
      <c r="K51" s="31">
        <f t="shared" si="6"/>
        <v>2574</v>
      </c>
    </row>
    <row r="52" spans="2:11" ht="20.100000000000001" customHeight="1" thickBot="1" x14ac:dyDescent="0.25">
      <c r="B52" s="5" t="s">
        <v>37</v>
      </c>
      <c r="C52" s="18">
        <v>31</v>
      </c>
      <c r="D52" s="18">
        <v>1323</v>
      </c>
      <c r="E52" s="18">
        <v>81</v>
      </c>
      <c r="F52" s="18">
        <v>1929</v>
      </c>
      <c r="G52" s="18">
        <v>1436</v>
      </c>
      <c r="H52" s="10"/>
      <c r="I52" s="31">
        <v>3889</v>
      </c>
      <c r="J52" s="31">
        <v>1</v>
      </c>
      <c r="K52" s="31">
        <f t="shared" si="6"/>
        <v>5324</v>
      </c>
    </row>
    <row r="53" spans="2:11" ht="20.100000000000001" customHeight="1" thickBot="1" x14ac:dyDescent="0.25">
      <c r="B53" s="6" t="s">
        <v>38</v>
      </c>
      <c r="C53" s="18">
        <v>2</v>
      </c>
      <c r="D53" s="18">
        <v>204</v>
      </c>
      <c r="E53" s="18">
        <v>3</v>
      </c>
      <c r="F53" s="18">
        <v>215</v>
      </c>
      <c r="G53" s="18">
        <v>188</v>
      </c>
      <c r="H53" s="10"/>
      <c r="I53" s="31">
        <v>519</v>
      </c>
      <c r="J53" s="31">
        <v>0</v>
      </c>
      <c r="K53" s="31">
        <f t="shared" si="6"/>
        <v>707</v>
      </c>
    </row>
    <row r="54" spans="2:11" ht="20.100000000000001" customHeight="1" thickBot="1" x14ac:dyDescent="0.25">
      <c r="B54" s="7" t="s">
        <v>39</v>
      </c>
      <c r="C54" s="9">
        <f>SUM(C37:C53)</f>
        <v>2188</v>
      </c>
      <c r="D54" s="9">
        <f>SUM(D37:D53)</f>
        <v>27227</v>
      </c>
      <c r="E54" s="9">
        <f>SUM(E37:E53)</f>
        <v>5124</v>
      </c>
      <c r="F54" s="9">
        <f>SUM(F37:F53)</f>
        <v>66030</v>
      </c>
      <c r="G54" s="9">
        <f>SUM(G37:G53)</f>
        <v>33430</v>
      </c>
      <c r="H54" s="14"/>
      <c r="I54" s="9">
        <f>SUM(I37:I53)</f>
        <v>137564</v>
      </c>
      <c r="J54" s="9">
        <f>SUM(J37:J53)</f>
        <v>97</v>
      </c>
      <c r="K54" s="9">
        <f t="shared" si="6"/>
        <v>170897</v>
      </c>
    </row>
    <row r="55" spans="2:11" x14ac:dyDescent="0.2">
      <c r="C55" s="54"/>
      <c r="D55" s="54"/>
      <c r="E55" s="54"/>
      <c r="F55" s="54"/>
      <c r="G55" s="54"/>
      <c r="I55" s="54"/>
      <c r="J55" s="54"/>
      <c r="K55" s="54"/>
    </row>
  </sheetData>
  <mergeCells count="10">
    <mergeCell ref="C9:H9"/>
    <mergeCell ref="C10:D10"/>
    <mergeCell ref="E10:F10"/>
    <mergeCell ref="G10:G11"/>
    <mergeCell ref="H10:H11"/>
    <mergeCell ref="C34:G34"/>
    <mergeCell ref="C35:D35"/>
    <mergeCell ref="E35:F35"/>
    <mergeCell ref="G35:G36"/>
    <mergeCell ref="H35:H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2023-04-25T08:06:18Z</cp:lastPrinted>
  <dcterms:created xsi:type="dcterms:W3CDTF">2018-11-16T09:47:02Z</dcterms:created>
  <dcterms:modified xsi:type="dcterms:W3CDTF">2024-04-15T11:55:13Z</dcterms:modified>
</cp:coreProperties>
</file>